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令和7年度春季大会当番校資料\02_HP文書\"/>
    </mc:Choice>
  </mc:AlternateContent>
  <xr:revisionPtr revIDLastSave="0" documentId="13_ncr:1_{F807F20E-FD80-424F-99F6-5021FC059C2D}" xr6:coauthVersionLast="47" xr6:coauthVersionMax="47" xr10:uidLastSave="{00000000-0000-0000-0000-000000000000}"/>
  <bookViews>
    <workbookView xWindow="-120" yWindow="-120" windowWidth="20730" windowHeight="11040" tabRatio="913" activeTab="7" xr2:uid="{00000000-000D-0000-FFFF-FFFF00000000}"/>
  </bookViews>
  <sheets>
    <sheet name="入力例" sheetId="55" r:id="rId1"/>
    <sheet name="参加申し込み状況" sheetId="45" state="hidden" r:id="rId2"/>
    <sheet name="囲碁個人" sheetId="47" state="hidden" r:id="rId3"/>
    <sheet name="将棋団体" sheetId="48" state="hidden" r:id="rId4"/>
    <sheet name="将棋男子個人" sheetId="49" state="hidden" r:id="rId5"/>
    <sheet name="将棋女子個人" sheetId="50" state="hidden" r:id="rId6"/>
    <sheet name="入力用シート" sheetId="52" r:id="rId7"/>
    <sheet name="印刷用" sheetId="43" r:id="rId8"/>
    <sheet name="吸い上げ" sheetId="56" state="hidden" r:id="rId9"/>
  </sheets>
  <definedNames>
    <definedName name="_xlnm.Print_Area" localSheetId="7">印刷用!$A$1:$BB$50</definedName>
    <definedName name="_xlnm.Print_Area" localSheetId="8">吸い上げ!$A$1:$Z$37</definedName>
    <definedName name="_xlnm.Print_Area" localSheetId="6">入力用シート!$A$1:$L$55</definedName>
    <definedName name="_xlnm.Print_Area" localSheetId="0">入力例!$A$1:$M$53</definedName>
    <definedName name="Z_BD1D9F7D_9258_4312_9E8A_B0E1A4470B7E_.wvu.Cols" localSheetId="6" hidden="1">入力用シート!$N:$R</definedName>
    <definedName name="Z_BD1D9F7D_9258_4312_9E8A_B0E1A4470B7E_.wvu.Cols" localSheetId="0" hidden="1">入力例!$N:$R</definedName>
    <definedName name="Z_BD1D9F7D_9258_4312_9E8A_B0E1A4470B7E_.wvu.PrintArea" localSheetId="7" hidden="1">印刷用!$A$1:$BB$50</definedName>
    <definedName name="Z_BD1D9F7D_9258_4312_9E8A_B0E1A4470B7E_.wvu.PrintArea" localSheetId="8" hidden="1">吸い上げ!$C$1:$I$33</definedName>
    <definedName name="Z_BD1D9F7D_9258_4312_9E8A_B0E1A4470B7E_.wvu.PrintArea" localSheetId="0" hidden="1">入力例!$B$1:$L$35</definedName>
    <definedName name="Z_BD1D9F7D_9258_4312_9E8A_B0E1A4470B7E_.wvu.Rows" localSheetId="6" hidden="1">入力用シート!$195:$241</definedName>
    <definedName name="Z_BD1D9F7D_9258_4312_9E8A_B0E1A4470B7E_.wvu.Rows" localSheetId="0" hidden="1">入力例!$195:$241</definedName>
    <definedName name="英語" localSheetId="2">#REF!</definedName>
    <definedName name="英語" localSheetId="0">#REF!</definedName>
    <definedName name="英語">#REF!</definedName>
    <definedName name="家庭" localSheetId="2">#REF!</definedName>
    <definedName name="家庭" localSheetId="0">#REF!</definedName>
    <definedName name="家庭">#REF!</definedName>
    <definedName name="教科" localSheetId="2">#REF!</definedName>
    <definedName name="教科" localSheetId="0">#REF!</definedName>
    <definedName name="教科">#REF!</definedName>
    <definedName name="芸術" localSheetId="2">#REF!</definedName>
    <definedName name="芸術" localSheetId="0">#REF!</definedName>
    <definedName name="芸術">#REF!</definedName>
    <definedName name="国語" localSheetId="2">#REF!</definedName>
    <definedName name="国語" localSheetId="0">#REF!</definedName>
    <definedName name="国語">#REF!</definedName>
    <definedName name="実習助手" localSheetId="2">#REF!</definedName>
    <definedName name="実習助手" localSheetId="0">#REF!</definedName>
    <definedName name="実習助手">#REF!</definedName>
    <definedName name="情報" localSheetId="2">#REF!</definedName>
    <definedName name="情報" localSheetId="0">#REF!</definedName>
    <definedName name="情報">#REF!</definedName>
    <definedName name="数学" localSheetId="2">#REF!</definedName>
    <definedName name="数学" localSheetId="0">#REF!</definedName>
    <definedName name="数学">#REF!</definedName>
    <definedName name="地歴公民" localSheetId="2">#REF!</definedName>
    <definedName name="地歴公民" localSheetId="0">#REF!</definedName>
    <definedName name="地歴公民">#REF!</definedName>
    <definedName name="保健体育" localSheetId="2">#REF!</definedName>
    <definedName name="保健体育" localSheetId="0">#REF!</definedName>
    <definedName name="保健体育">#REF!</definedName>
    <definedName name="養護教諭" localSheetId="2">#REF!</definedName>
    <definedName name="養護教諭" localSheetId="0">#REF!</definedName>
    <definedName name="養護教諭">#REF!</definedName>
    <definedName name="理科" localSheetId="2">#REF!</definedName>
    <definedName name="理科" localSheetId="0">#REF!</definedName>
    <definedName name="理科">#REF!</definedName>
  </definedNames>
  <calcPr calcId="191029"/>
  <customWorkbookViews>
    <customWorkbookView name="全シート表示" guid="{BD1D9F7D-9258-4312-9E8A-B0E1A4470B7E}" maximized="1" xWindow="-8" yWindow="-8" windowWidth="1382" windowHeight="744" tabRatio="913" activeSheetId="4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56" l="1"/>
  <c r="Z3" i="56"/>
  <c r="U3" i="56"/>
  <c r="X4" i="56"/>
  <c r="W4" i="56"/>
  <c r="V4" i="56"/>
  <c r="U4" i="56"/>
  <c r="X3" i="56"/>
  <c r="W3" i="56"/>
  <c r="V3" i="56"/>
  <c r="S4" i="56"/>
  <c r="D7" i="56"/>
  <c r="K3" i="56"/>
  <c r="I3" i="56"/>
  <c r="I4" i="56"/>
  <c r="I5" i="56"/>
  <c r="I6" i="56"/>
  <c r="I7" i="56"/>
  <c r="I8" i="56"/>
  <c r="I9" i="56"/>
  <c r="I10" i="56"/>
  <c r="I11" i="56"/>
  <c r="I12" i="56"/>
  <c r="I13" i="56"/>
  <c r="I14" i="56"/>
  <c r="I15" i="56"/>
  <c r="I16" i="56"/>
  <c r="I17" i="56"/>
  <c r="I18" i="56"/>
  <c r="I19" i="56"/>
  <c r="I20" i="56"/>
  <c r="I21" i="56"/>
  <c r="I22" i="56"/>
  <c r="I23" i="56"/>
  <c r="I24" i="56"/>
  <c r="I25" i="56"/>
  <c r="I26" i="56"/>
  <c r="I27" i="56"/>
  <c r="I28" i="56"/>
  <c r="I29" i="56"/>
  <c r="I30" i="56"/>
  <c r="I31" i="56"/>
  <c r="I32" i="56"/>
  <c r="I33" i="56"/>
  <c r="I34" i="56"/>
  <c r="I35" i="56"/>
  <c r="I36" i="56"/>
  <c r="I37" i="56"/>
  <c r="I2" i="56"/>
  <c r="G37" i="56"/>
  <c r="F37" i="56"/>
  <c r="E37" i="56"/>
  <c r="D37" i="56" s="1"/>
  <c r="G36" i="56"/>
  <c r="F36" i="56"/>
  <c r="E36" i="56"/>
  <c r="D36" i="56" s="1"/>
  <c r="G35" i="56"/>
  <c r="F35" i="56"/>
  <c r="E35" i="56"/>
  <c r="D35" i="56" s="1"/>
  <c r="G34" i="56"/>
  <c r="F34" i="56"/>
  <c r="E34" i="56"/>
  <c r="D34" i="56" s="1"/>
  <c r="G33" i="56"/>
  <c r="F33" i="56"/>
  <c r="E33" i="56"/>
  <c r="D33" i="56" s="1"/>
  <c r="H21" i="56"/>
  <c r="H22" i="56"/>
  <c r="H23" i="56"/>
  <c r="H24" i="56"/>
  <c r="H25" i="56"/>
  <c r="H26" i="56"/>
  <c r="H27" i="56"/>
  <c r="G27" i="56"/>
  <c r="F27" i="56"/>
  <c r="E27" i="56"/>
  <c r="D27" i="56" s="1"/>
  <c r="G26" i="56"/>
  <c r="F26" i="56"/>
  <c r="E26" i="56"/>
  <c r="D26" i="56" s="1"/>
  <c r="G25" i="56"/>
  <c r="F25" i="56"/>
  <c r="E25" i="56"/>
  <c r="D25" i="56" s="1"/>
  <c r="G24" i="56"/>
  <c r="F24" i="56"/>
  <c r="E24" i="56"/>
  <c r="D24" i="56" s="1"/>
  <c r="G23" i="56"/>
  <c r="F23" i="56"/>
  <c r="E23" i="56"/>
  <c r="D23" i="56" s="1"/>
  <c r="H7" i="56"/>
  <c r="H8" i="56"/>
  <c r="H9" i="56"/>
  <c r="H10" i="56"/>
  <c r="H11" i="56"/>
  <c r="H12" i="56"/>
  <c r="G32" i="56"/>
  <c r="F32" i="56"/>
  <c r="E32" i="56"/>
  <c r="D32" i="56" s="1"/>
  <c r="G31" i="56"/>
  <c r="F31" i="56"/>
  <c r="E31" i="56"/>
  <c r="D31" i="56" s="1"/>
  <c r="G30" i="56"/>
  <c r="F30" i="56"/>
  <c r="E30" i="56"/>
  <c r="D30" i="56" s="1"/>
  <c r="G29" i="56"/>
  <c r="F29" i="56"/>
  <c r="E29" i="56"/>
  <c r="D29" i="56" s="1"/>
  <c r="G28" i="56"/>
  <c r="F28" i="56"/>
  <c r="E28" i="56"/>
  <c r="D28" i="56" s="1"/>
  <c r="G22" i="56"/>
  <c r="F22" i="56"/>
  <c r="E22" i="56"/>
  <c r="D22" i="56" s="1"/>
  <c r="G21" i="56"/>
  <c r="F21" i="56"/>
  <c r="E21" i="56"/>
  <c r="D21" i="56" s="1"/>
  <c r="G20" i="56"/>
  <c r="F20" i="56"/>
  <c r="E20" i="56"/>
  <c r="D20" i="56" s="1"/>
  <c r="G19" i="56"/>
  <c r="F19" i="56"/>
  <c r="E19" i="56"/>
  <c r="D19" i="56" s="1"/>
  <c r="G18" i="56"/>
  <c r="F18" i="56"/>
  <c r="E18" i="56"/>
  <c r="D18" i="56" s="1"/>
  <c r="G17" i="56"/>
  <c r="F17" i="56"/>
  <c r="E17" i="56"/>
  <c r="D17" i="56" s="1"/>
  <c r="G16" i="56"/>
  <c r="F16" i="56"/>
  <c r="E16" i="56"/>
  <c r="D16" i="56" s="1"/>
  <c r="G15" i="56"/>
  <c r="F15" i="56"/>
  <c r="E15" i="56"/>
  <c r="D15" i="56" s="1"/>
  <c r="G14" i="56"/>
  <c r="F14" i="56"/>
  <c r="E14" i="56"/>
  <c r="D14" i="56" s="1"/>
  <c r="G13" i="56"/>
  <c r="F13" i="56"/>
  <c r="E13" i="56"/>
  <c r="D13" i="56" s="1"/>
  <c r="G12" i="56"/>
  <c r="F12" i="56"/>
  <c r="E12" i="56"/>
  <c r="D12" i="56" s="1"/>
  <c r="G11" i="56"/>
  <c r="F11" i="56"/>
  <c r="E11" i="56"/>
  <c r="D11" i="56" s="1"/>
  <c r="G10" i="56"/>
  <c r="F10" i="56"/>
  <c r="E10" i="56"/>
  <c r="D10" i="56" s="1"/>
  <c r="G9" i="56"/>
  <c r="F9" i="56"/>
  <c r="E9" i="56"/>
  <c r="D9" i="56" s="1"/>
  <c r="G8" i="56"/>
  <c r="F8" i="56"/>
  <c r="E8" i="56"/>
  <c r="D8" i="56" s="1"/>
  <c r="G7" i="56"/>
  <c r="F7" i="56"/>
  <c r="E7" i="56"/>
  <c r="B6" i="56"/>
  <c r="G6" i="56"/>
  <c r="F6" i="56"/>
  <c r="E6" i="56"/>
  <c r="D6" i="56" s="1"/>
  <c r="B5" i="56"/>
  <c r="G5" i="56"/>
  <c r="F5" i="56"/>
  <c r="E5" i="56"/>
  <c r="D5" i="56" s="1"/>
  <c r="B4" i="56"/>
  <c r="G4" i="56"/>
  <c r="F4" i="56"/>
  <c r="E4" i="56"/>
  <c r="D4" i="56" s="1"/>
  <c r="B3" i="56"/>
  <c r="G3" i="56"/>
  <c r="F3" i="56"/>
  <c r="E3" i="56"/>
  <c r="D3" i="56" s="1"/>
  <c r="B2" i="56"/>
  <c r="G2" i="56"/>
  <c r="F2" i="56"/>
  <c r="E2" i="56"/>
  <c r="D2" i="56" s="1"/>
  <c r="D40" i="43"/>
  <c r="O40" i="43"/>
  <c r="AB40" i="43"/>
  <c r="AF40" i="43"/>
  <c r="AL40" i="43"/>
  <c r="D47" i="43"/>
  <c r="O47" i="43"/>
  <c r="AB47" i="43"/>
  <c r="AF47" i="43"/>
  <c r="AL47" i="43"/>
  <c r="D46" i="43"/>
  <c r="O46" i="43"/>
  <c r="AB46" i="43"/>
  <c r="AF46" i="43"/>
  <c r="AL46" i="43"/>
  <c r="M3" i="56" l="1"/>
  <c r="O3" i="56"/>
  <c r="N3" i="56" s="1"/>
  <c r="P3" i="56"/>
  <c r="Q3" i="56"/>
  <c r="L3" i="56"/>
  <c r="J12" i="52"/>
  <c r="E12" i="52" s="1"/>
  <c r="H8" i="50"/>
  <c r="H9" i="50"/>
  <c r="H10" i="50"/>
  <c r="H11" i="50"/>
  <c r="H12" i="50"/>
  <c r="H13" i="50"/>
  <c r="H14" i="50"/>
  <c r="H15" i="50"/>
  <c r="H16" i="50"/>
  <c r="H17" i="50"/>
  <c r="H18" i="50"/>
  <c r="H19" i="50"/>
  <c r="H20" i="50"/>
  <c r="N5" i="52"/>
  <c r="N6" i="52"/>
  <c r="N7" i="52"/>
  <c r="N8" i="52"/>
  <c r="N9" i="52"/>
  <c r="N10" i="52"/>
  <c r="N13" i="52"/>
  <c r="N14" i="52"/>
  <c r="N15" i="52"/>
  <c r="N16" i="52"/>
  <c r="N17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39" i="52"/>
  <c r="N42" i="52"/>
  <c r="N43" i="52"/>
  <c r="N44" i="52"/>
  <c r="N45" i="52"/>
  <c r="N46" i="52"/>
  <c r="N47" i="52"/>
  <c r="N48" i="52"/>
  <c r="N49" i="52"/>
  <c r="N50" i="52"/>
  <c r="N51" i="52"/>
  <c r="N52" i="52"/>
  <c r="N53" i="52"/>
  <c r="N56" i="52"/>
  <c r="N4" i="52"/>
  <c r="J4" i="52"/>
  <c r="H2" i="56" s="1"/>
  <c r="J5" i="52"/>
  <c r="H3" i="56" s="1"/>
  <c r="J6" i="52"/>
  <c r="H4" i="56" s="1"/>
  <c r="J7" i="52"/>
  <c r="H5" i="56" s="1"/>
  <c r="R3" i="56" l="1"/>
  <c r="N12" i="52"/>
  <c r="B8" i="48"/>
  <c r="AH9" i="43"/>
  <c r="AH8" i="43"/>
  <c r="AH7" i="43"/>
  <c r="L10" i="43"/>
  <c r="H9" i="43"/>
  <c r="H8" i="43"/>
  <c r="B5" i="48" s="1"/>
  <c r="H7" i="43"/>
  <c r="J11" i="52"/>
  <c r="E11" i="52" l="1"/>
  <c r="N11" i="52" s="1"/>
  <c r="F10" i="48"/>
  <c r="F9" i="48"/>
  <c r="F8" i="48"/>
  <c r="F7" i="48"/>
  <c r="F6" i="48"/>
  <c r="F5" i="48"/>
  <c r="J44" i="55"/>
  <c r="R44" i="55" s="1"/>
  <c r="J45" i="55"/>
  <c r="R45" i="55" s="1"/>
  <c r="J46" i="55"/>
  <c r="R46" i="55" s="1"/>
  <c r="J47" i="55"/>
  <c r="R47" i="55" s="1"/>
  <c r="J48" i="55"/>
  <c r="R48" i="55" s="1"/>
  <c r="J25" i="55"/>
  <c r="R25" i="55" s="1"/>
  <c r="J26" i="55"/>
  <c r="R26" i="55" s="1"/>
  <c r="J27" i="55"/>
  <c r="R27" i="55" s="1"/>
  <c r="J25" i="52"/>
  <c r="J26" i="52"/>
  <c r="J27" i="52"/>
  <c r="J28" i="52"/>
  <c r="J29" i="52"/>
  <c r="J30" i="52"/>
  <c r="J44" i="52"/>
  <c r="H28" i="56" s="1"/>
  <c r="J45" i="52"/>
  <c r="J46" i="52"/>
  <c r="Q55" i="55"/>
  <c r="P55" i="55"/>
  <c r="N55" i="55"/>
  <c r="J55" i="55"/>
  <c r="R55" i="55" s="1"/>
  <c r="Q54" i="55"/>
  <c r="P54" i="55"/>
  <c r="N54" i="55"/>
  <c r="J54" i="55"/>
  <c r="R54" i="55" s="1"/>
  <c r="Q53" i="55"/>
  <c r="P53" i="55"/>
  <c r="N53" i="55"/>
  <c r="J53" i="55"/>
  <c r="R53" i="55" s="1"/>
  <c r="Q52" i="55"/>
  <c r="P52" i="55"/>
  <c r="N52" i="55"/>
  <c r="J52" i="55"/>
  <c r="R52" i="55" s="1"/>
  <c r="Q51" i="55"/>
  <c r="P51" i="55"/>
  <c r="N51" i="55"/>
  <c r="J51" i="55"/>
  <c r="R51" i="55" s="1"/>
  <c r="Q50" i="55"/>
  <c r="P50" i="55"/>
  <c r="N50" i="55"/>
  <c r="J50" i="55"/>
  <c r="R50" i="55" s="1"/>
  <c r="Q49" i="55"/>
  <c r="P49" i="55"/>
  <c r="N49" i="55"/>
  <c r="J49" i="55"/>
  <c r="R49" i="55" s="1"/>
  <c r="Q48" i="55"/>
  <c r="P48" i="55"/>
  <c r="N48" i="55"/>
  <c r="Q47" i="55"/>
  <c r="P47" i="55"/>
  <c r="N47" i="55"/>
  <c r="Q46" i="55"/>
  <c r="P46" i="55"/>
  <c r="N46" i="55"/>
  <c r="Q45" i="55"/>
  <c r="P45" i="55"/>
  <c r="N45" i="55"/>
  <c r="Q44" i="55"/>
  <c r="P44" i="55"/>
  <c r="N44" i="55"/>
  <c r="N43" i="55"/>
  <c r="N42" i="55"/>
  <c r="Q41" i="55"/>
  <c r="P41" i="55"/>
  <c r="N41" i="55"/>
  <c r="J41" i="55"/>
  <c r="Q40" i="55"/>
  <c r="P40" i="55"/>
  <c r="N40" i="55"/>
  <c r="J40" i="55"/>
  <c r="E40" i="55" s="1"/>
  <c r="Q39" i="55"/>
  <c r="P39" i="55"/>
  <c r="N39" i="55"/>
  <c r="J39" i="55"/>
  <c r="R39" i="55" s="1"/>
  <c r="Q38" i="55"/>
  <c r="P38" i="55"/>
  <c r="N38" i="55"/>
  <c r="J38" i="55"/>
  <c r="R38" i="55" s="1"/>
  <c r="Q37" i="55"/>
  <c r="P37" i="55"/>
  <c r="N37" i="55"/>
  <c r="J37" i="55"/>
  <c r="R37" i="55" s="1"/>
  <c r="Q36" i="55"/>
  <c r="P36" i="55"/>
  <c r="N36" i="55"/>
  <c r="J36" i="55"/>
  <c r="R36" i="55" s="1"/>
  <c r="Q35" i="55"/>
  <c r="P35" i="55"/>
  <c r="N35" i="55"/>
  <c r="J35" i="55"/>
  <c r="R35" i="55" s="1"/>
  <c r="Q34" i="55"/>
  <c r="P34" i="55"/>
  <c r="N34" i="55"/>
  <c r="J34" i="55"/>
  <c r="R34" i="55" s="1"/>
  <c r="Q33" i="55"/>
  <c r="P33" i="55"/>
  <c r="N33" i="55"/>
  <c r="J33" i="55"/>
  <c r="R33" i="55" s="1"/>
  <c r="Q32" i="55"/>
  <c r="P32" i="55"/>
  <c r="N32" i="55"/>
  <c r="J32" i="55"/>
  <c r="R32" i="55" s="1"/>
  <c r="Q31" i="55"/>
  <c r="P31" i="55"/>
  <c r="N31" i="55"/>
  <c r="J31" i="55"/>
  <c r="R31" i="55" s="1"/>
  <c r="Q30" i="55"/>
  <c r="P30" i="55"/>
  <c r="N30" i="55"/>
  <c r="J30" i="55"/>
  <c r="R30" i="55" s="1"/>
  <c r="Q29" i="55"/>
  <c r="P29" i="55"/>
  <c r="N29" i="55"/>
  <c r="J29" i="55"/>
  <c r="R29" i="55" s="1"/>
  <c r="Q28" i="55"/>
  <c r="P28" i="55"/>
  <c r="N28" i="55"/>
  <c r="J28" i="55"/>
  <c r="R28" i="55" s="1"/>
  <c r="Q27" i="55"/>
  <c r="P27" i="55"/>
  <c r="N27" i="55"/>
  <c r="Q26" i="55"/>
  <c r="P26" i="55"/>
  <c r="N26" i="55"/>
  <c r="Q25" i="55"/>
  <c r="P25" i="55"/>
  <c r="N25" i="55"/>
  <c r="N24" i="55"/>
  <c r="N23" i="55"/>
  <c r="Q22" i="55"/>
  <c r="P22" i="55"/>
  <c r="N22" i="55"/>
  <c r="J22" i="55"/>
  <c r="R22" i="55" s="1"/>
  <c r="Q21" i="55"/>
  <c r="P21" i="55"/>
  <c r="N21" i="55"/>
  <c r="J21" i="55"/>
  <c r="R21" i="55" s="1"/>
  <c r="Q20" i="55"/>
  <c r="P20" i="55"/>
  <c r="N20" i="55"/>
  <c r="J20" i="55"/>
  <c r="R20" i="55" s="1"/>
  <c r="Q19" i="55"/>
  <c r="P19" i="55"/>
  <c r="N19" i="55"/>
  <c r="J19" i="55"/>
  <c r="R19" i="55" s="1"/>
  <c r="Q18" i="55"/>
  <c r="P18" i="55"/>
  <c r="N18" i="55"/>
  <c r="J18" i="55"/>
  <c r="R18" i="55" s="1"/>
  <c r="Q17" i="55"/>
  <c r="P17" i="55"/>
  <c r="N17" i="55"/>
  <c r="J17" i="55"/>
  <c r="R17" i="55" s="1"/>
  <c r="Q16" i="55"/>
  <c r="P16" i="55"/>
  <c r="N16" i="55"/>
  <c r="J16" i="55"/>
  <c r="R16" i="55" s="1"/>
  <c r="Q15" i="55"/>
  <c r="P15" i="55"/>
  <c r="N15" i="55"/>
  <c r="J15" i="55"/>
  <c r="R15" i="55" s="1"/>
  <c r="O14" i="55"/>
  <c r="N14" i="55"/>
  <c r="O13" i="55"/>
  <c r="N13" i="55"/>
  <c r="Q12" i="55"/>
  <c r="P12" i="55"/>
  <c r="N12" i="55"/>
  <c r="J12" i="55"/>
  <c r="R12" i="55" s="1"/>
  <c r="Q11" i="55"/>
  <c r="P11" i="55"/>
  <c r="N11" i="55"/>
  <c r="J11" i="55"/>
  <c r="R11" i="55" s="1"/>
  <c r="Q10" i="55"/>
  <c r="P10" i="55"/>
  <c r="O10" i="55"/>
  <c r="N10" i="55"/>
  <c r="J10" i="55"/>
  <c r="R10" i="55" s="1"/>
  <c r="Q9" i="55"/>
  <c r="P9" i="55"/>
  <c r="O9" i="55"/>
  <c r="N9" i="55"/>
  <c r="J9" i="55"/>
  <c r="R9" i="55" s="1"/>
  <c r="Q8" i="55"/>
  <c r="P8" i="55"/>
  <c r="O8" i="55"/>
  <c r="N8" i="55"/>
  <c r="J8" i="55"/>
  <c r="R8" i="55" s="1"/>
  <c r="Q7" i="55"/>
  <c r="P7" i="55"/>
  <c r="O7" i="55"/>
  <c r="N7" i="55"/>
  <c r="J7" i="55"/>
  <c r="R7" i="55" s="1"/>
  <c r="Q6" i="55"/>
  <c r="P6" i="55"/>
  <c r="O6" i="55"/>
  <c r="N6" i="55"/>
  <c r="J6" i="55"/>
  <c r="R6" i="55" s="1"/>
  <c r="Q5" i="55"/>
  <c r="P5" i="55"/>
  <c r="O5" i="55"/>
  <c r="N5" i="55"/>
  <c r="J5" i="55"/>
  <c r="R5" i="55" s="1"/>
  <c r="Q4" i="55"/>
  <c r="P4" i="55"/>
  <c r="O4" i="55"/>
  <c r="N4" i="55"/>
  <c r="J4" i="55"/>
  <c r="R4" i="55" s="1"/>
  <c r="O3" i="55"/>
  <c r="R4" i="52"/>
  <c r="O4" i="52"/>
  <c r="O5" i="52"/>
  <c r="O6" i="52"/>
  <c r="O7" i="52"/>
  <c r="O8" i="52"/>
  <c r="O3" i="52"/>
  <c r="O10" i="52"/>
  <c r="O9" i="52"/>
  <c r="R11" i="45"/>
  <c r="R7" i="45"/>
  <c r="J12" i="45"/>
  <c r="B11" i="45"/>
  <c r="J7" i="45"/>
  <c r="J11" i="45" s="1"/>
  <c r="H8" i="45"/>
  <c r="H7" i="45" s="1"/>
  <c r="G8" i="45"/>
  <c r="F8" i="45"/>
  <c r="F11" i="45" s="1"/>
  <c r="E8" i="45"/>
  <c r="E11" i="45" s="1"/>
  <c r="D8" i="45"/>
  <c r="D11" i="45" s="1"/>
  <c r="C8" i="45"/>
  <c r="C7" i="45" s="1"/>
  <c r="B7" i="45"/>
  <c r="AL44" i="43"/>
  <c r="H6" i="50" s="1"/>
  <c r="AL45" i="43"/>
  <c r="H7" i="50" s="1"/>
  <c r="AL43" i="43"/>
  <c r="H5" i="50" s="1"/>
  <c r="AF44" i="43"/>
  <c r="AF45" i="43"/>
  <c r="AF43" i="43"/>
  <c r="AB44" i="43"/>
  <c r="AB45" i="43"/>
  <c r="AB43" i="43"/>
  <c r="O44" i="43"/>
  <c r="O45" i="43"/>
  <c r="O43" i="43"/>
  <c r="D44" i="43"/>
  <c r="D45" i="43"/>
  <c r="D43" i="43"/>
  <c r="AL32" i="43"/>
  <c r="AL33" i="43"/>
  <c r="AL34" i="43"/>
  <c r="AL35" i="43"/>
  <c r="AL36" i="43"/>
  <c r="AL37" i="43"/>
  <c r="AL38" i="43"/>
  <c r="AL39" i="43"/>
  <c r="AL31" i="43"/>
  <c r="AF32" i="43"/>
  <c r="AF33" i="43"/>
  <c r="AF34" i="43"/>
  <c r="AF35" i="43"/>
  <c r="AF36" i="43"/>
  <c r="AF37" i="43"/>
  <c r="AF38" i="43"/>
  <c r="AF39" i="43"/>
  <c r="AF31" i="43"/>
  <c r="AB32" i="43"/>
  <c r="AB33" i="43"/>
  <c r="AB34" i="43"/>
  <c r="AB35" i="43"/>
  <c r="AB36" i="43"/>
  <c r="AB37" i="43"/>
  <c r="AB38" i="43"/>
  <c r="AB39" i="43"/>
  <c r="AB31" i="43"/>
  <c r="O32" i="43"/>
  <c r="O33" i="43"/>
  <c r="O34" i="43"/>
  <c r="O35" i="43"/>
  <c r="O36" i="43"/>
  <c r="O37" i="43"/>
  <c r="O38" i="43"/>
  <c r="O39" i="43"/>
  <c r="O31" i="43"/>
  <c r="D32" i="43"/>
  <c r="D33" i="43"/>
  <c r="D34" i="43"/>
  <c r="D35" i="43"/>
  <c r="D36" i="43"/>
  <c r="D37" i="43"/>
  <c r="D38" i="43"/>
  <c r="D39" i="43"/>
  <c r="D31" i="43"/>
  <c r="AL23" i="43"/>
  <c r="AL24" i="43"/>
  <c r="AL25" i="43"/>
  <c r="AL26" i="43"/>
  <c r="AL27" i="43"/>
  <c r="AL22" i="43"/>
  <c r="AF23" i="43"/>
  <c r="AF24" i="43"/>
  <c r="AF25" i="43"/>
  <c r="AF26" i="43"/>
  <c r="AF27" i="43"/>
  <c r="AF22" i="43"/>
  <c r="AB23" i="43"/>
  <c r="AB24" i="43"/>
  <c r="AB25" i="43"/>
  <c r="AB26" i="43"/>
  <c r="AB27" i="43"/>
  <c r="AB22" i="43"/>
  <c r="O23" i="43"/>
  <c r="O24" i="43"/>
  <c r="O25" i="43"/>
  <c r="O26" i="43"/>
  <c r="O27" i="43"/>
  <c r="O22" i="43"/>
  <c r="D23" i="43"/>
  <c r="D24" i="43"/>
  <c r="D25" i="43"/>
  <c r="D26" i="43"/>
  <c r="D27" i="43"/>
  <c r="D22" i="43"/>
  <c r="AO15" i="43"/>
  <c r="AO16" i="43"/>
  <c r="AO17" i="43"/>
  <c r="AO18" i="43"/>
  <c r="AO14" i="43"/>
  <c r="AL15" i="43"/>
  <c r="AL16" i="43"/>
  <c r="AL17" i="43"/>
  <c r="AL18" i="43"/>
  <c r="AL14" i="43"/>
  <c r="AF15" i="43"/>
  <c r="AF16" i="43"/>
  <c r="AF17" i="43"/>
  <c r="AF18" i="43"/>
  <c r="AF14" i="43"/>
  <c r="AB15" i="43"/>
  <c r="AB16" i="43"/>
  <c r="AB17" i="43"/>
  <c r="AB18" i="43"/>
  <c r="AB14" i="43"/>
  <c r="O15" i="43"/>
  <c r="O16" i="43"/>
  <c r="O17" i="43"/>
  <c r="O18" i="43"/>
  <c r="O14" i="43"/>
  <c r="D15" i="43"/>
  <c r="D16" i="43"/>
  <c r="D17" i="43"/>
  <c r="D18" i="43"/>
  <c r="D14" i="43"/>
  <c r="O14" i="52"/>
  <c r="O13" i="52"/>
  <c r="AH10" i="43"/>
  <c r="Q4" i="52"/>
  <c r="Q5" i="52"/>
  <c r="Q6" i="52"/>
  <c r="Q7" i="52"/>
  <c r="Q8" i="52"/>
  <c r="Q9" i="52"/>
  <c r="Q10" i="52"/>
  <c r="Q11" i="52"/>
  <c r="Q12" i="52"/>
  <c r="Q15" i="52"/>
  <c r="Q16" i="52"/>
  <c r="Q17" i="52"/>
  <c r="Q18" i="52"/>
  <c r="Q19" i="52"/>
  <c r="Q20" i="52"/>
  <c r="Q21" i="52"/>
  <c r="Q22" i="52"/>
  <c r="Q25" i="52"/>
  <c r="Q26" i="52"/>
  <c r="Q27" i="52"/>
  <c r="Q28" i="52"/>
  <c r="Q29" i="52"/>
  <c r="Q30" i="52"/>
  <c r="Q31" i="52"/>
  <c r="Q32" i="52"/>
  <c r="Q33" i="52"/>
  <c r="Q34" i="52"/>
  <c r="Q35" i="52"/>
  <c r="Q36" i="52"/>
  <c r="Q37" i="52"/>
  <c r="Q38" i="52"/>
  <c r="Q39" i="52"/>
  <c r="Q40" i="52"/>
  <c r="Q41" i="52"/>
  <c r="Q44" i="52"/>
  <c r="Q45" i="52"/>
  <c r="Q46" i="52"/>
  <c r="Q47" i="52"/>
  <c r="Q48" i="52"/>
  <c r="Q49" i="52"/>
  <c r="Q50" i="52"/>
  <c r="Q51" i="52"/>
  <c r="Q52" i="52"/>
  <c r="Q53" i="52"/>
  <c r="Q54" i="52"/>
  <c r="Q55" i="52"/>
  <c r="P5" i="52"/>
  <c r="P6" i="52"/>
  <c r="P7" i="52"/>
  <c r="P8" i="52"/>
  <c r="P9" i="52"/>
  <c r="P10" i="52"/>
  <c r="P11" i="52"/>
  <c r="P12" i="52"/>
  <c r="P15" i="52"/>
  <c r="P16" i="52"/>
  <c r="P17" i="52"/>
  <c r="P18" i="52"/>
  <c r="P19" i="52"/>
  <c r="P20" i="52"/>
  <c r="P21" i="52"/>
  <c r="P22" i="52"/>
  <c r="P25" i="52"/>
  <c r="P26" i="52"/>
  <c r="P27" i="52"/>
  <c r="P28" i="52"/>
  <c r="P29" i="52"/>
  <c r="P30" i="52"/>
  <c r="P31" i="52"/>
  <c r="P32" i="52"/>
  <c r="P33" i="52"/>
  <c r="P34" i="52"/>
  <c r="P35" i="52"/>
  <c r="P36" i="52"/>
  <c r="P37" i="52"/>
  <c r="P38" i="52"/>
  <c r="P39" i="52"/>
  <c r="P40" i="52"/>
  <c r="P41" i="52"/>
  <c r="P44" i="52"/>
  <c r="P45" i="52"/>
  <c r="P46" i="52"/>
  <c r="P47" i="52"/>
  <c r="P48" i="52"/>
  <c r="P49" i="52"/>
  <c r="P50" i="52"/>
  <c r="P51" i="52"/>
  <c r="P52" i="52"/>
  <c r="P53" i="52"/>
  <c r="P54" i="52"/>
  <c r="P55" i="52"/>
  <c r="P4" i="52"/>
  <c r="J31" i="52"/>
  <c r="H19" i="56" s="1"/>
  <c r="J32" i="52"/>
  <c r="J33" i="52"/>
  <c r="R33" i="52" s="1"/>
  <c r="J34" i="52"/>
  <c r="J35" i="52"/>
  <c r="R35" i="52" s="1"/>
  <c r="J36" i="52"/>
  <c r="R36" i="52" s="1"/>
  <c r="J37" i="52"/>
  <c r="R37" i="52" s="1"/>
  <c r="J38" i="52"/>
  <c r="R38" i="52" s="1"/>
  <c r="J39" i="52"/>
  <c r="R39" i="52" s="1"/>
  <c r="J40" i="52"/>
  <c r="E40" i="52" s="1"/>
  <c r="N40" i="52" s="1"/>
  <c r="J41" i="52"/>
  <c r="E41" i="52" s="1"/>
  <c r="N41" i="52" s="1"/>
  <c r="R5" i="52"/>
  <c r="R6" i="52"/>
  <c r="R7" i="52"/>
  <c r="J8" i="52"/>
  <c r="J9" i="52"/>
  <c r="R9" i="52" s="1"/>
  <c r="J10" i="52"/>
  <c r="R10" i="52" s="1"/>
  <c r="R11" i="52"/>
  <c r="R12" i="52"/>
  <c r="J15" i="52"/>
  <c r="G5" i="48" s="1"/>
  <c r="B5" i="49"/>
  <c r="D6" i="48"/>
  <c r="E6" i="48"/>
  <c r="D7" i="48"/>
  <c r="E7" i="48"/>
  <c r="D8" i="48"/>
  <c r="E8" i="48"/>
  <c r="D9" i="48"/>
  <c r="E9" i="48"/>
  <c r="D10" i="48"/>
  <c r="E10" i="48"/>
  <c r="E5" i="48"/>
  <c r="D5" i="48"/>
  <c r="B5" i="47"/>
  <c r="J54" i="52"/>
  <c r="E54" i="52" s="1"/>
  <c r="N54" i="52" s="1"/>
  <c r="J55" i="52"/>
  <c r="R55" i="52" s="1"/>
  <c r="J47" i="52"/>
  <c r="H31" i="56" s="1"/>
  <c r="J48" i="52"/>
  <c r="H32" i="56" s="1"/>
  <c r="J49" i="52"/>
  <c r="J50" i="52"/>
  <c r="J51" i="52"/>
  <c r="J52" i="52"/>
  <c r="J53" i="52"/>
  <c r="J16" i="52"/>
  <c r="G6" i="48" s="1"/>
  <c r="J17" i="52"/>
  <c r="G7" i="48" s="1"/>
  <c r="J18" i="52"/>
  <c r="J19" i="52"/>
  <c r="J20" i="52"/>
  <c r="G10" i="48" s="1"/>
  <c r="J21" i="52"/>
  <c r="R21" i="52" s="1"/>
  <c r="J22" i="52"/>
  <c r="R22" i="52" s="1"/>
  <c r="AI14" i="43"/>
  <c r="R40" i="55"/>
  <c r="R51" i="52" l="1"/>
  <c r="H35" i="56"/>
  <c r="R50" i="52"/>
  <c r="H34" i="56"/>
  <c r="R52" i="52"/>
  <c r="H36" i="56"/>
  <c r="R53" i="52"/>
  <c r="H37" i="56"/>
  <c r="R30" i="52"/>
  <c r="H18" i="56"/>
  <c r="R29" i="52"/>
  <c r="H17" i="56"/>
  <c r="R25" i="52"/>
  <c r="H13" i="56"/>
  <c r="AI34" i="43"/>
  <c r="H16" i="56"/>
  <c r="AI33" i="43"/>
  <c r="H15" i="56"/>
  <c r="R32" i="52"/>
  <c r="H20" i="56"/>
  <c r="R26" i="52"/>
  <c r="H14" i="56"/>
  <c r="R49" i="52"/>
  <c r="H33" i="56"/>
  <c r="R8" i="52"/>
  <c r="H6" i="56"/>
  <c r="R46" i="52"/>
  <c r="H30" i="56"/>
  <c r="AI44" i="43"/>
  <c r="H29" i="56"/>
  <c r="R48" i="52"/>
  <c r="AI47" i="43"/>
  <c r="E55" i="55"/>
  <c r="R47" i="52"/>
  <c r="AI46" i="43"/>
  <c r="R34" i="52"/>
  <c r="AI40" i="43"/>
  <c r="O15" i="47"/>
  <c r="O18" i="47"/>
  <c r="C18" i="47" s="1"/>
  <c r="O19" i="47"/>
  <c r="E19" i="47" s="1"/>
  <c r="O14" i="47"/>
  <c r="C14" i="47" s="1"/>
  <c r="O17" i="47"/>
  <c r="O16" i="47"/>
  <c r="O13" i="47"/>
  <c r="O12" i="47"/>
  <c r="R28" i="52"/>
  <c r="D18" i="47"/>
  <c r="G18" i="47"/>
  <c r="D12" i="47"/>
  <c r="E14" i="47"/>
  <c r="G14" i="47"/>
  <c r="D14" i="47"/>
  <c r="F14" i="47"/>
  <c r="F18" i="47"/>
  <c r="AI31" i="43"/>
  <c r="R20" i="52"/>
  <c r="R17" i="52"/>
  <c r="R15" i="52"/>
  <c r="AI22" i="43"/>
  <c r="AI45" i="43"/>
  <c r="R54" i="52"/>
  <c r="AI35" i="43"/>
  <c r="O24" i="49"/>
  <c r="O6" i="49"/>
  <c r="O10" i="49"/>
  <c r="F10" i="49" s="1"/>
  <c r="O14" i="49"/>
  <c r="O18" i="49"/>
  <c r="O20" i="49"/>
  <c r="O22" i="49"/>
  <c r="O8" i="49"/>
  <c r="O5" i="49"/>
  <c r="O21" i="49"/>
  <c r="O7" i="49"/>
  <c r="O11" i="49"/>
  <c r="O15" i="49"/>
  <c r="O19" i="49"/>
  <c r="O16" i="49"/>
  <c r="O23" i="49"/>
  <c r="O9" i="49"/>
  <c r="O13" i="49"/>
  <c r="E13" i="49" s="1"/>
  <c r="O17" i="49"/>
  <c r="O12" i="49"/>
  <c r="F12" i="49" s="1"/>
  <c r="R40" i="52"/>
  <c r="AI38" i="43"/>
  <c r="AI24" i="43"/>
  <c r="E54" i="55"/>
  <c r="O7" i="47"/>
  <c r="O11" i="47"/>
  <c r="O6" i="47"/>
  <c r="F6" i="47" s="1"/>
  <c r="O8" i="47"/>
  <c r="O5" i="47"/>
  <c r="O9" i="47"/>
  <c r="D9" i="47" s="1"/>
  <c r="O10" i="47"/>
  <c r="AI27" i="43"/>
  <c r="F7" i="45"/>
  <c r="AI15" i="43"/>
  <c r="AI17" i="43"/>
  <c r="AE50" i="43"/>
  <c r="R45" i="52"/>
  <c r="AI32" i="43"/>
  <c r="AI36" i="43"/>
  <c r="A50" i="43"/>
  <c r="H11" i="45"/>
  <c r="N11" i="45"/>
  <c r="D7" i="45"/>
  <c r="C11" i="45"/>
  <c r="E7" i="45"/>
  <c r="B5" i="50"/>
  <c r="N7" i="45"/>
  <c r="R16" i="52"/>
  <c r="AI23" i="43"/>
  <c r="AI43" i="43"/>
  <c r="R44" i="52"/>
  <c r="R19" i="52"/>
  <c r="AI26" i="43"/>
  <c r="G9" i="48"/>
  <c r="O12" i="45"/>
  <c r="M12" i="45"/>
  <c r="P12" i="45"/>
  <c r="N12" i="45"/>
  <c r="E55" i="52"/>
  <c r="N55" i="52" s="1"/>
  <c r="O10" i="50" s="1"/>
  <c r="AI16" i="43"/>
  <c r="R18" i="52"/>
  <c r="G8" i="48"/>
  <c r="AI25" i="43"/>
  <c r="AI39" i="43"/>
  <c r="P11" i="45"/>
  <c r="P50" i="43"/>
  <c r="AS50" i="43"/>
  <c r="L11" i="45"/>
  <c r="P7" i="45"/>
  <c r="L7" i="45"/>
  <c r="M7" i="45"/>
  <c r="O11" i="45"/>
  <c r="M11" i="45"/>
  <c r="AI18" i="43"/>
  <c r="R31" i="52"/>
  <c r="AI37" i="43"/>
  <c r="O7" i="45"/>
  <c r="L12" i="45"/>
  <c r="R41" i="52"/>
  <c r="G11" i="45"/>
  <c r="G7" i="45"/>
  <c r="R41" i="55"/>
  <c r="E41" i="55"/>
  <c r="R27" i="52"/>
  <c r="E18" i="47" l="1"/>
  <c r="D19" i="47"/>
  <c r="F19" i="47"/>
  <c r="C12" i="47"/>
  <c r="F12" i="47"/>
  <c r="G12" i="47"/>
  <c r="E12" i="47"/>
  <c r="E13" i="47"/>
  <c r="G13" i="47"/>
  <c r="C13" i="47"/>
  <c r="F13" i="47"/>
  <c r="G19" i="47"/>
  <c r="D13" i="47"/>
  <c r="C16" i="47"/>
  <c r="G16" i="47"/>
  <c r="F16" i="47"/>
  <c r="D16" i="47"/>
  <c r="C19" i="47"/>
  <c r="E16" i="47"/>
  <c r="E17" i="47"/>
  <c r="F17" i="47"/>
  <c r="G17" i="47"/>
  <c r="D17" i="47"/>
  <c r="C17" i="47"/>
  <c r="E15" i="47"/>
  <c r="C15" i="47"/>
  <c r="F15" i="47"/>
  <c r="D15" i="47"/>
  <c r="G15" i="47"/>
  <c r="D6" i="47"/>
  <c r="E6" i="47"/>
  <c r="O5" i="50"/>
  <c r="D5" i="50" s="1"/>
  <c r="O16" i="50"/>
  <c r="O13" i="50"/>
  <c r="F13" i="50" s="1"/>
  <c r="O6" i="50"/>
  <c r="F6" i="50" s="1"/>
  <c r="D23" i="49"/>
  <c r="F23" i="49"/>
  <c r="C23" i="49"/>
  <c r="E23" i="49"/>
  <c r="O11" i="50"/>
  <c r="E11" i="50" s="1"/>
  <c r="O15" i="50"/>
  <c r="O9" i="50"/>
  <c r="D9" i="50" s="1"/>
  <c r="O12" i="50"/>
  <c r="D12" i="50" s="1"/>
  <c r="E22" i="49"/>
  <c r="D22" i="49"/>
  <c r="F22" i="49"/>
  <c r="C22" i="49"/>
  <c r="O7" i="50"/>
  <c r="D7" i="50" s="1"/>
  <c r="O14" i="50"/>
  <c r="E14" i="50" s="1"/>
  <c r="O17" i="50"/>
  <c r="O8" i="50"/>
  <c r="F8" i="50" s="1"/>
  <c r="C21" i="49"/>
  <c r="F21" i="49"/>
  <c r="E21" i="49"/>
  <c r="D21" i="49"/>
  <c r="C20" i="49"/>
  <c r="E20" i="49"/>
  <c r="F20" i="49"/>
  <c r="D20" i="49"/>
  <c r="O19" i="50"/>
  <c r="O18" i="50"/>
  <c r="C24" i="49"/>
  <c r="E24" i="49"/>
  <c r="D24" i="49"/>
  <c r="F24" i="49"/>
  <c r="C6" i="47"/>
  <c r="G6" i="47"/>
  <c r="I7" i="45"/>
  <c r="I11" i="45" s="1"/>
  <c r="F9" i="47"/>
  <c r="G9" i="47"/>
  <c r="E9" i="47"/>
  <c r="C9" i="47"/>
  <c r="C10" i="49"/>
  <c r="D12" i="49"/>
  <c r="C12" i="49"/>
  <c r="E12" i="49"/>
  <c r="F13" i="49"/>
  <c r="D13" i="49"/>
  <c r="C13" i="49"/>
  <c r="D10" i="49"/>
  <c r="E10" i="49"/>
  <c r="F19" i="49"/>
  <c r="C19" i="49"/>
  <c r="D19" i="49"/>
  <c r="E19" i="49"/>
  <c r="F7" i="47"/>
  <c r="C7" i="47"/>
  <c r="G7" i="47"/>
  <c r="E7" i="47"/>
  <c r="D7" i="47"/>
  <c r="D10" i="47"/>
  <c r="F10" i="47"/>
  <c r="G10" i="47"/>
  <c r="C10" i="47"/>
  <c r="E10" i="47"/>
  <c r="D18" i="49"/>
  <c r="C18" i="49"/>
  <c r="E18" i="49"/>
  <c r="F18" i="49"/>
  <c r="D7" i="49"/>
  <c r="F7" i="49"/>
  <c r="C7" i="49"/>
  <c r="E7" i="49"/>
  <c r="C15" i="49"/>
  <c r="E15" i="49"/>
  <c r="D15" i="49"/>
  <c r="F15" i="49"/>
  <c r="E8" i="47"/>
  <c r="F8" i="47"/>
  <c r="C8" i="47"/>
  <c r="G8" i="47"/>
  <c r="D8" i="47"/>
  <c r="D10" i="50"/>
  <c r="E10" i="50"/>
  <c r="F10" i="50"/>
  <c r="C10" i="50"/>
  <c r="E16" i="49"/>
  <c r="F16" i="49"/>
  <c r="C16" i="49"/>
  <c r="D16" i="49"/>
  <c r="D6" i="49"/>
  <c r="C6" i="49"/>
  <c r="F6" i="49"/>
  <c r="E6" i="49"/>
  <c r="F17" i="49"/>
  <c r="C17" i="49"/>
  <c r="D17" i="49"/>
  <c r="E17" i="49"/>
  <c r="D5" i="49"/>
  <c r="E5" i="49"/>
  <c r="F5" i="49"/>
  <c r="C5" i="49"/>
  <c r="C5" i="47"/>
  <c r="F5" i="47"/>
  <c r="E5" i="47"/>
  <c r="D5" i="47"/>
  <c r="G5" i="47"/>
  <c r="C8" i="49"/>
  <c r="D8" i="49"/>
  <c r="E8" i="49"/>
  <c r="F8" i="49"/>
  <c r="D9" i="49"/>
  <c r="E9" i="49"/>
  <c r="F9" i="49"/>
  <c r="C9" i="49"/>
  <c r="E11" i="49"/>
  <c r="D11" i="49"/>
  <c r="C11" i="49"/>
  <c r="F11" i="49"/>
  <c r="D14" i="49"/>
  <c r="E14" i="49"/>
  <c r="F14" i="49"/>
  <c r="C14" i="49"/>
  <c r="D11" i="47"/>
  <c r="G11" i="47"/>
  <c r="C11" i="47"/>
  <c r="E11" i="47"/>
  <c r="F11" i="47"/>
  <c r="C6" i="50" l="1"/>
  <c r="D13" i="50"/>
  <c r="E13" i="50"/>
  <c r="C9" i="50"/>
  <c r="F9" i="50"/>
  <c r="E9" i="50"/>
  <c r="C13" i="50"/>
  <c r="F5" i="50"/>
  <c r="C11" i="50"/>
  <c r="E5" i="50"/>
  <c r="F11" i="50"/>
  <c r="E8" i="50"/>
  <c r="D14" i="50"/>
  <c r="C7" i="50"/>
  <c r="C14" i="50"/>
  <c r="E7" i="50"/>
  <c r="D11" i="50"/>
  <c r="C5" i="50"/>
  <c r="F14" i="50"/>
  <c r="F7" i="50"/>
  <c r="E6" i="50"/>
  <c r="D6" i="50"/>
  <c r="C8" i="50"/>
  <c r="D8" i="50"/>
  <c r="F12" i="50"/>
  <c r="C12" i="50"/>
  <c r="E12" i="50"/>
  <c r="C17" i="50"/>
  <c r="D17" i="50"/>
  <c r="F17" i="50"/>
  <c r="E17" i="50"/>
  <c r="D18" i="50"/>
  <c r="C18" i="50"/>
  <c r="F18" i="50"/>
  <c r="E18" i="50"/>
  <c r="C15" i="50"/>
  <c r="D15" i="50"/>
  <c r="E15" i="50"/>
  <c r="F15" i="50"/>
  <c r="C16" i="50"/>
  <c r="D16" i="50"/>
  <c r="F16" i="50"/>
  <c r="E16" i="50"/>
  <c r="C19" i="50"/>
  <c r="F19" i="50"/>
  <c r="E19" i="50"/>
  <c r="D19" i="50"/>
</calcChain>
</file>

<file path=xl/sharedStrings.xml><?xml version="1.0" encoding="utf-8"?>
<sst xmlns="http://schemas.openxmlformats.org/spreadsheetml/2006/main" count="418" uniqueCount="146">
  <si>
    <t>備考</t>
    <rPh sb="0" eb="2">
      <t>ビコウ</t>
    </rPh>
    <phoneticPr fontId="1"/>
  </si>
  <si>
    <t>年</t>
    <rPh sb="0" eb="1">
      <t>ネン</t>
    </rPh>
    <phoneticPr fontId="1"/>
  </si>
  <si>
    <t>※　顧問の先生には審判をお願いしております。希望されるものに○を入力してください。</t>
    <rPh sb="2" eb="4">
      <t>コモン</t>
    </rPh>
    <rPh sb="5" eb="7">
      <t>センセイ</t>
    </rPh>
    <rPh sb="9" eb="11">
      <t>シンパン</t>
    </rPh>
    <rPh sb="13" eb="14">
      <t>ネガ</t>
    </rPh>
    <rPh sb="22" eb="24">
      <t>キボウ</t>
    </rPh>
    <rPh sb="32" eb="34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</si>
  <si>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</si>
  <si>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主将</t>
    <rPh sb="0" eb="2">
      <t>シュショウ</t>
    </rPh>
    <phoneticPr fontId="1"/>
  </si>
  <si>
    <t>副将</t>
    <rPh sb="0" eb="2">
      <t>フクショウ</t>
    </rPh>
    <phoneticPr fontId="1"/>
  </si>
  <si>
    <t>三将</t>
    <rPh sb="0" eb="1">
      <t>サン</t>
    </rPh>
    <rPh sb="1" eb="2">
      <t>ショウ</t>
    </rPh>
    <phoneticPr fontId="1"/>
  </si>
  <si>
    <t>顧問携帯</t>
    <rPh sb="0" eb="2">
      <t>コモン</t>
    </rPh>
    <rPh sb="2" eb="4">
      <t>ケイタイ</t>
    </rPh>
    <phoneticPr fontId="1"/>
  </si>
  <si>
    <t>囲碁個人　　棋力の高い順に記入してください。</t>
    <rPh sb="0" eb="2">
      <t>イゴ</t>
    </rPh>
    <rPh sb="2" eb="4">
      <t>コジン</t>
    </rPh>
    <phoneticPr fontId="1"/>
  </si>
  <si>
    <t>性別</t>
    <rPh sb="0" eb="2">
      <t>セイベツ</t>
    </rPh>
    <phoneticPr fontId="1"/>
  </si>
  <si>
    <t>(緊急時)</t>
    <rPh sb="1" eb="3">
      <t>キンキュウ</t>
    </rPh>
    <rPh sb="3" eb="4">
      <t>ジ</t>
    </rPh>
    <phoneticPr fontId="1"/>
  </si>
  <si>
    <t>締切厳守でお願いします</t>
    <phoneticPr fontId="1"/>
  </si>
  <si>
    <t>学校名(正式)</t>
    <rPh sb="0" eb="2">
      <t>ガッコウ</t>
    </rPh>
    <rPh sb="2" eb="3">
      <t>メイ</t>
    </rPh>
    <rPh sb="4" eb="6">
      <t>セイシキ</t>
    </rPh>
    <phoneticPr fontId="1"/>
  </si>
  <si>
    <t>学校長</t>
    <rPh sb="0" eb="3">
      <t>ガッコウチョウ</t>
    </rPh>
    <phoneticPr fontId="1"/>
  </si>
  <si>
    <t>住所</t>
    <rPh sb="0" eb="2">
      <t>ジュウショ</t>
    </rPh>
    <phoneticPr fontId="1"/>
  </si>
  <si>
    <t>引率教諭①</t>
    <rPh sb="0" eb="2">
      <t>インソツ</t>
    </rPh>
    <rPh sb="2" eb="4">
      <t>キョウユ</t>
    </rPh>
    <phoneticPr fontId="1"/>
  </si>
  <si>
    <t>引率教諭②</t>
    <rPh sb="0" eb="2">
      <t>インソツ</t>
    </rPh>
    <rPh sb="2" eb="4">
      <t>キョウユ</t>
    </rPh>
    <phoneticPr fontId="1"/>
  </si>
  <si>
    <t>氏　名</t>
    <rPh sb="0" eb="1">
      <t>シ</t>
    </rPh>
    <rPh sb="2" eb="3">
      <t>ナ</t>
    </rPh>
    <phoneticPr fontId="1"/>
  </si>
  <si>
    <t>ふ　り　が　な</t>
    <phoneticPr fontId="1"/>
  </si>
  <si>
    <t>学　年</t>
    <rPh sb="0" eb="1">
      <t>ガク</t>
    </rPh>
    <rPh sb="2" eb="3">
      <t>トシ</t>
    </rPh>
    <phoneticPr fontId="1"/>
  </si>
  <si>
    <t>(苗字+全角スペース+名前，申告段位は級は算用、段は漢数字で記入)</t>
    <rPh sb="1" eb="3">
      <t>ミョウジ</t>
    </rPh>
    <rPh sb="4" eb="6">
      <t>ゼンカク</t>
    </rPh>
    <rPh sb="11" eb="13">
      <t>ナマエ</t>
    </rPh>
    <rPh sb="14" eb="16">
      <t>シンコク</t>
    </rPh>
    <rPh sb="16" eb="18">
      <t>ダンイ</t>
    </rPh>
    <rPh sb="19" eb="20">
      <t>キュウ</t>
    </rPh>
    <rPh sb="21" eb="23">
      <t>サンヨウ</t>
    </rPh>
    <rPh sb="24" eb="25">
      <t>ダン</t>
    </rPh>
    <rPh sb="26" eb="29">
      <t>カンスウジ</t>
    </rPh>
    <rPh sb="30" eb="32">
      <t>キニュウ</t>
    </rPh>
    <phoneticPr fontId="1"/>
  </si>
  <si>
    <t>申告段級位</t>
    <rPh sb="0" eb="2">
      <t>シンコク</t>
    </rPh>
    <rPh sb="2" eb="3">
      <t>ダン</t>
    </rPh>
    <rPh sb="3" eb="4">
      <t>キュウ</t>
    </rPh>
    <rPh sb="4" eb="5">
      <t>クライ</t>
    </rPh>
    <phoneticPr fontId="1"/>
  </si>
  <si>
    <t>(苗字+全角スペース+名前，段級位は級は算用、段は漢数字で記入)</t>
    <rPh sb="1" eb="3">
      <t>ミョウジ</t>
    </rPh>
    <rPh sb="4" eb="6">
      <t>ゼンカク</t>
    </rPh>
    <rPh sb="11" eb="13">
      <t>ナマエ</t>
    </rPh>
    <rPh sb="14" eb="15">
      <t>ダン</t>
    </rPh>
    <rPh sb="15" eb="16">
      <t>キュウ</t>
    </rPh>
    <rPh sb="16" eb="17">
      <t>グライ</t>
    </rPh>
    <rPh sb="18" eb="19">
      <t>キュウ</t>
    </rPh>
    <rPh sb="20" eb="22">
      <t>サンヨウ</t>
    </rPh>
    <rPh sb="23" eb="24">
      <t>ダン</t>
    </rPh>
    <rPh sb="25" eb="28">
      <t>カンスウジ</t>
    </rPh>
    <rPh sb="29" eb="31">
      <t>キニュウ</t>
    </rPh>
    <phoneticPr fontId="1"/>
  </si>
  <si>
    <t>将棋団体(男子)</t>
    <rPh sb="0" eb="2">
      <t>ショウギ</t>
    </rPh>
    <rPh sb="2" eb="4">
      <t>ダンタイ</t>
    </rPh>
    <rPh sb="5" eb="7">
      <t>ダンシ</t>
    </rPh>
    <phoneticPr fontId="1"/>
  </si>
  <si>
    <t>将棋個人(男子)棋力の高い順に記入してください。</t>
    <rPh sb="0" eb="2">
      <t>ショウギ</t>
    </rPh>
    <rPh sb="2" eb="4">
      <t>コジン</t>
    </rPh>
    <rPh sb="5" eb="7">
      <t>ダンシ</t>
    </rPh>
    <phoneticPr fontId="1"/>
  </si>
  <si>
    <t>将棋個人(女子)棋力の高い順に記入してください。</t>
    <rPh sb="0" eb="2">
      <t>ショウギ</t>
    </rPh>
    <rPh sb="2" eb="4">
      <t>コジン</t>
    </rPh>
    <rPh sb="5" eb="7">
      <t>ジョシ</t>
    </rPh>
    <phoneticPr fontId="1"/>
  </si>
  <si>
    <t>←囲碁個人</t>
    <rPh sb="1" eb="3">
      <t>イゴ</t>
    </rPh>
    <rPh sb="3" eb="5">
      <t>コジン</t>
    </rPh>
    <phoneticPr fontId="1"/>
  </si>
  <si>
    <t>←将棋団体</t>
    <rPh sb="1" eb="3">
      <t>ショウギ</t>
    </rPh>
    <rPh sb="3" eb="5">
      <t>ダンタイ</t>
    </rPh>
    <phoneticPr fontId="1"/>
  </si>
  <si>
    <t>←将棋個人</t>
    <rPh sb="1" eb="3">
      <t>ショウギ</t>
    </rPh>
    <rPh sb="3" eb="5">
      <t>コジン</t>
    </rPh>
    <phoneticPr fontId="1"/>
  </si>
  <si>
    <t>←委任</t>
    <rPh sb="1" eb="3">
      <t>イニン</t>
    </rPh>
    <phoneticPr fontId="1"/>
  </si>
  <si>
    <t>№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</si>
  <si>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</si>
  <si>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囲碁</t>
    <rPh sb="0" eb="2">
      <t>イゴ</t>
    </rPh>
    <phoneticPr fontId="1"/>
  </si>
  <si>
    <t>将　　　棋</t>
    <rPh sb="0" eb="1">
      <t>ショウ</t>
    </rPh>
    <rPh sb="4" eb="5">
      <t>キ</t>
    </rPh>
    <phoneticPr fontId="1"/>
  </si>
  <si>
    <t>合計
人数</t>
    <rPh sb="0" eb="2">
      <t>ゴウケイ</t>
    </rPh>
    <rPh sb="3" eb="5">
      <t>ニンズウ</t>
    </rPh>
    <phoneticPr fontId="1"/>
  </si>
  <si>
    <t>引　率　教　諭</t>
    <rPh sb="0" eb="1">
      <t>イン</t>
    </rPh>
    <rPh sb="2" eb="3">
      <t>リツ</t>
    </rPh>
    <rPh sb="4" eb="5">
      <t>キョウ</t>
    </rPh>
    <rPh sb="6" eb="7">
      <t>サトシ</t>
    </rPh>
    <phoneticPr fontId="1"/>
  </si>
  <si>
    <t>ＰＣ</t>
    <phoneticPr fontId="1"/>
  </si>
  <si>
    <t>囲碁
個人</t>
    <rPh sb="0" eb="2">
      <t>イゴ</t>
    </rPh>
    <rPh sb="3" eb="5">
      <t>コジン</t>
    </rPh>
    <phoneticPr fontId="1"/>
  </si>
  <si>
    <t>将棋
団体</t>
    <rPh sb="0" eb="2">
      <t>ショウギ</t>
    </rPh>
    <rPh sb="3" eb="5">
      <t>ダンタイ</t>
    </rPh>
    <phoneticPr fontId="1"/>
  </si>
  <si>
    <t>将棋
男子</t>
    <rPh sb="0" eb="2">
      <t>ショウギ</t>
    </rPh>
    <rPh sb="3" eb="5">
      <t>ダンシ</t>
    </rPh>
    <phoneticPr fontId="1"/>
  </si>
  <si>
    <t>将棋
女子</t>
    <rPh sb="0" eb="2">
      <t>ショウギ</t>
    </rPh>
    <rPh sb="3" eb="5">
      <t>ジョシ</t>
    </rPh>
    <phoneticPr fontId="1"/>
  </si>
  <si>
    <t>備考</t>
    <rPh sb="0" eb="1">
      <t>ソノウ</t>
    </rPh>
    <rPh sb="1" eb="2">
      <t>コウ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</si>
  <si>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</si>
  <si>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</si>
  <si>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</si>
  <si>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</si>
  <si>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チーム</t>
    <phoneticPr fontId="1"/>
  </si>
  <si>
    <t>人数</t>
    <rPh sb="0" eb="2">
      <t>ニンズウ</t>
    </rPh>
    <phoneticPr fontId="1"/>
  </si>
  <si>
    <t>参加申し込み状況　貼り付け用シート</t>
    <rPh sb="0" eb="2">
      <t>サンカ</t>
    </rPh>
    <rPh sb="2" eb="3">
      <t>モウ</t>
    </rPh>
    <rPh sb="4" eb="5">
      <t>コ</t>
    </rPh>
    <rPh sb="6" eb="8">
      <t>ジョウキョウ</t>
    </rPh>
    <rPh sb="9" eb="10">
      <t>ハ</t>
    </rPh>
    <rPh sb="11" eb="12">
      <t>ツ</t>
    </rPh>
    <rPh sb="13" eb="14">
      <t>ヨウ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</si>
  <si>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</si>
  <si>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学年</t>
    <rPh sb="0" eb="2">
      <t>ガクネン</t>
    </rPh>
    <phoneticPr fontId="1"/>
  </si>
  <si>
    <t>段級</t>
    <rPh sb="0" eb="1">
      <t>ダン</t>
    </rPh>
    <rPh sb="1" eb="2">
      <t>キュウ</t>
    </rPh>
    <phoneticPr fontId="1"/>
  </si>
  <si>
    <t>学校名(略称)</t>
    <rPh sb="0" eb="2">
      <t>ガッコウ</t>
    </rPh>
    <rPh sb="2" eb="3">
      <t>メイ</t>
    </rPh>
    <rPh sb="4" eb="6">
      <t>リャクショウ</t>
    </rPh>
    <phoneticPr fontId="1"/>
  </si>
  <si>
    <t>ふりがな</t>
    <phoneticPr fontId="1"/>
  </si>
  <si>
    <t>№</t>
  </si>
  <si>
    <t>抽選</t>
    <rPh sb="0" eb="2">
      <t>チュウセン</t>
    </rPh>
    <phoneticPr fontId="1"/>
  </si>
  <si>
    <t>将棋団体貼り付け用シート</t>
    <rPh sb="0" eb="2">
      <t>ショウギ</t>
    </rPh>
    <rPh sb="2" eb="4">
      <t>ダンタイ</t>
    </rPh>
    <rPh sb="4" eb="5">
      <t>ハ</t>
    </rPh>
    <rPh sb="6" eb="7">
      <t>ツ</t>
    </rPh>
    <rPh sb="8" eb="9">
      <t>ヨウ</t>
    </rPh>
    <phoneticPr fontId="1"/>
  </si>
  <si>
    <t>正式学校名称</t>
    <rPh sb="0" eb="2">
      <t>セイシキ</t>
    </rPh>
    <rPh sb="2" eb="4">
      <t>ガッコウ</t>
    </rPh>
    <rPh sb="4" eb="6">
      <t>メイショウ</t>
    </rPh>
    <phoneticPr fontId="1"/>
  </si>
  <si>
    <t>二</t>
    <rPh sb="0" eb="1">
      <t>ニ</t>
    </rPh>
    <phoneticPr fontId="1"/>
  </si>
  <si>
    <t>初</t>
    <rPh sb="0" eb="1">
      <t>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</si>
  <si>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</si>
  <si>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</si>
  <si>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三</t>
    <rPh sb="0" eb="1">
      <t>サン</t>
    </rPh>
    <phoneticPr fontId="1"/>
  </si>
  <si>
    <t>　</t>
    <phoneticPr fontId="1"/>
  </si>
  <si>
    <t>学校名(正式名称)</t>
    <rPh sb="0" eb="3">
      <t>ガッコウメイ</t>
    </rPh>
    <rPh sb="4" eb="6">
      <t>セイシキ</t>
    </rPh>
    <rPh sb="6" eb="8">
      <t>メイショウ</t>
    </rPh>
    <phoneticPr fontId="1"/>
  </si>
  <si>
    <t>学校名(略称)</t>
    <rPh sb="0" eb="3">
      <t>ガッコウメイ</t>
    </rPh>
    <rPh sb="4" eb="6">
      <t>リャクショウ</t>
    </rPh>
    <phoneticPr fontId="1"/>
  </si>
  <si>
    <t>顧問携帯(緊急時)</t>
    <rPh sb="0" eb="2">
      <t>コモン</t>
    </rPh>
    <rPh sb="2" eb="4">
      <t>ケイタイ</t>
    </rPh>
    <rPh sb="5" eb="8">
      <t>キンキュウジ</t>
    </rPh>
    <phoneticPr fontId="1"/>
  </si>
  <si>
    <t>選手登録・囲碁個人</t>
    <rPh sb="0" eb="2">
      <t>センシュ</t>
    </rPh>
    <rPh sb="2" eb="4">
      <t>トウロク</t>
    </rPh>
    <rPh sb="5" eb="7">
      <t>イゴ</t>
    </rPh>
    <rPh sb="7" eb="9">
      <t>コジン</t>
    </rPh>
    <phoneticPr fontId="1"/>
  </si>
  <si>
    <t>氏名</t>
    <rPh sb="0" eb="1">
      <t>シ</t>
    </rPh>
    <rPh sb="1" eb="2">
      <t>ナ</t>
    </rPh>
    <phoneticPr fontId="1"/>
  </si>
  <si>
    <t>学年</t>
    <rPh sb="0" eb="1">
      <t>ガク</t>
    </rPh>
    <rPh sb="1" eb="2">
      <t>トシ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</si>
  <si>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</si>
  <si>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</si>
  <si>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</si>
  <si>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学校情報の入力</t>
    <rPh sb="0" eb="2">
      <t>ガッコウ</t>
    </rPh>
    <rPh sb="2" eb="4">
      <t>ジョウホウ</t>
    </rPh>
    <rPh sb="5" eb="7">
      <t>ニュウリョク</t>
    </rPh>
    <phoneticPr fontId="1"/>
  </si>
  <si>
    <t>選手登録・将棋団体</t>
    <rPh sb="0" eb="2">
      <t>センシュ</t>
    </rPh>
    <rPh sb="2" eb="4">
      <t>トウロク</t>
    </rPh>
    <rPh sb="5" eb="7">
      <t>ショウギ</t>
    </rPh>
    <rPh sb="7" eb="9">
      <t>ダンタイ</t>
    </rPh>
    <phoneticPr fontId="1"/>
  </si>
  <si>
    <t>選手登録・将棋男子個人</t>
    <rPh sb="0" eb="2">
      <t>センシュ</t>
    </rPh>
    <rPh sb="2" eb="4">
      <t>トウロク</t>
    </rPh>
    <rPh sb="5" eb="7">
      <t>ショウギ</t>
    </rPh>
    <rPh sb="7" eb="9">
      <t>ダンシ</t>
    </rPh>
    <rPh sb="9" eb="11">
      <t>コジン</t>
    </rPh>
    <phoneticPr fontId="1"/>
  </si>
  <si>
    <t>NO</t>
    <phoneticPr fontId="1"/>
  </si>
  <si>
    <t>①副将</t>
    <rPh sb="1" eb="3">
      <t>フクショウ</t>
    </rPh>
    <phoneticPr fontId="1"/>
  </si>
  <si>
    <t>①三将</t>
    <rPh sb="1" eb="2">
      <t>サン</t>
    </rPh>
    <rPh sb="2" eb="3">
      <t>ショウ</t>
    </rPh>
    <phoneticPr fontId="1"/>
  </si>
  <si>
    <t>②副将</t>
    <rPh sb="1" eb="3">
      <t>フクショウ</t>
    </rPh>
    <phoneticPr fontId="1"/>
  </si>
  <si>
    <t>②三将</t>
    <rPh sb="1" eb="2">
      <t>サン</t>
    </rPh>
    <rPh sb="2" eb="3">
      <t>ショウ</t>
    </rPh>
    <phoneticPr fontId="1"/>
  </si>
  <si>
    <t>①主将</t>
    <rPh sb="1" eb="3">
      <t>シュショウ</t>
    </rPh>
    <phoneticPr fontId="1"/>
  </si>
  <si>
    <t>②主将</t>
    <rPh sb="1" eb="3">
      <t>シュショウ</t>
    </rPh>
    <phoneticPr fontId="1"/>
  </si>
  <si>
    <t>選手登録・将棋女子個人</t>
    <rPh sb="0" eb="2">
      <t>センシュ</t>
    </rPh>
    <rPh sb="2" eb="4">
      <t>トウロク</t>
    </rPh>
    <rPh sb="5" eb="7">
      <t>ショウギ</t>
    </rPh>
    <rPh sb="7" eb="9">
      <t>ジョシ</t>
    </rPh>
    <rPh sb="9" eb="11">
      <t>コジン</t>
    </rPh>
    <phoneticPr fontId="1"/>
  </si>
  <si>
    <t>↓顧問２人用</t>
    <rPh sb="1" eb="3">
      <t>コモン</t>
    </rPh>
    <rPh sb="4" eb="5">
      <t>ヒト</t>
    </rPh>
    <rPh sb="5" eb="6">
      <t>ヨウ</t>
    </rPh>
    <phoneticPr fontId="1"/>
  </si>
  <si>
    <t>↑顧問１人用</t>
    <rPh sb="1" eb="3">
      <t>コモン</t>
    </rPh>
    <rPh sb="4" eb="5">
      <t>ヒト</t>
    </rPh>
    <rPh sb="5" eb="6">
      <t>ヨウ</t>
    </rPh>
    <phoneticPr fontId="1"/>
  </si>
  <si>
    <t>引率教諭①の希望</t>
    <rPh sb="0" eb="2">
      <t>インソツ</t>
    </rPh>
    <rPh sb="2" eb="4">
      <t>キョウユ</t>
    </rPh>
    <rPh sb="6" eb="8">
      <t>キボウ</t>
    </rPh>
    <phoneticPr fontId="1"/>
  </si>
  <si>
    <t>引率教諭②の希望</t>
    <rPh sb="0" eb="2">
      <t>インソツ</t>
    </rPh>
    <rPh sb="2" eb="4">
      <t>キョウユ</t>
    </rPh>
    <rPh sb="6" eb="8">
      <t>キボウ</t>
    </rPh>
    <phoneticPr fontId="1"/>
  </si>
  <si>
    <t>囲碁個人</t>
    <rPh sb="0" eb="2">
      <t>イゴ</t>
    </rPh>
    <rPh sb="2" eb="4">
      <t>コジン</t>
    </rPh>
    <phoneticPr fontId="1"/>
  </si>
  <si>
    <t>将棋団体</t>
    <rPh sb="0" eb="2">
      <t>ショウギ</t>
    </rPh>
    <rPh sb="2" eb="4">
      <t>ダンタイ</t>
    </rPh>
    <phoneticPr fontId="1"/>
  </si>
  <si>
    <t>将棋個人</t>
    <rPh sb="0" eb="2">
      <t>ショウギ</t>
    </rPh>
    <rPh sb="2" eb="4">
      <t>コジン</t>
    </rPh>
    <phoneticPr fontId="1"/>
  </si>
  <si>
    <t>委任</t>
    <rPh sb="0" eb="2">
      <t>イニン</t>
    </rPh>
    <phoneticPr fontId="1"/>
  </si>
  <si>
    <t>委任の場合はここに〇がつきます</t>
    <phoneticPr fontId="1"/>
  </si>
  <si>
    <t>↑</t>
    <phoneticPr fontId="1"/>
  </si>
  <si>
    <t>↓</t>
    <phoneticPr fontId="1"/>
  </si>
  <si>
    <t>※　顧問の先生には審判をお願いしております。希望されるものをプルダウンからお選び下さい↘</t>
    <rPh sb="38" eb="39">
      <t>エラ</t>
    </rPh>
    <rPh sb="40" eb="41">
      <t>クダ</t>
    </rPh>
    <phoneticPr fontId="1"/>
  </si>
  <si>
    <t>入力チェック</t>
    <rPh sb="0" eb="2">
      <t>ニュウリョク</t>
    </rPh>
    <phoneticPr fontId="1"/>
  </si>
  <si>
    <t>札幌囲将</t>
    <rPh sb="0" eb="2">
      <t>サッポロ</t>
    </rPh>
    <rPh sb="2" eb="3">
      <t>カコ</t>
    </rPh>
    <rPh sb="3" eb="4">
      <t>ショウ</t>
    </rPh>
    <phoneticPr fontId="1"/>
  </si>
  <si>
    <t>北海道札幌囲碁将棋高等学校</t>
    <rPh sb="0" eb="3">
      <t>ホッカイドウ</t>
    </rPh>
    <rPh sb="3" eb="5">
      <t>サッポロ</t>
    </rPh>
    <rPh sb="5" eb="7">
      <t>イゴ</t>
    </rPh>
    <rPh sb="7" eb="9">
      <t>ショウギ</t>
    </rPh>
    <rPh sb="9" eb="11">
      <t>コウトウ</t>
    </rPh>
    <rPh sb="11" eb="13">
      <t>ガッコウ</t>
    </rPh>
    <phoneticPr fontId="1"/>
  </si>
  <si>
    <t>xxx-xxxx-xxxx</t>
  </si>
  <si>
    <t>xxx-xxx-xxxx</t>
  </si>
  <si>
    <t>囲碁将棋　太郎</t>
    <rPh sb="0" eb="2">
      <t>イゴ</t>
    </rPh>
    <rPh sb="2" eb="4">
      <t>ショウギ</t>
    </rPh>
    <rPh sb="5" eb="7">
      <t>タロウ</t>
    </rPh>
    <phoneticPr fontId="1"/>
  </si>
  <si>
    <t>将棋　太郎</t>
    <rPh sb="0" eb="2">
      <t>ショウギ</t>
    </rPh>
    <rPh sb="3" eb="5">
      <t>タロウ</t>
    </rPh>
    <phoneticPr fontId="1"/>
  </si>
  <si>
    <t>囲碁　太郎</t>
    <rPh sb="0" eb="2">
      <t>イゴ</t>
    </rPh>
    <rPh sb="3" eb="5">
      <t>タロウ</t>
    </rPh>
    <phoneticPr fontId="1"/>
  </si>
  <si>
    <t>選手登録</t>
    <rPh sb="0" eb="2">
      <t>センシュ</t>
    </rPh>
    <rPh sb="2" eb="4">
      <t>トウロク</t>
    </rPh>
    <phoneticPr fontId="1"/>
  </si>
  <si>
    <t>名前check</t>
    <rPh sb="0" eb="2">
      <t>ナマエ</t>
    </rPh>
    <phoneticPr fontId="1"/>
  </si>
  <si>
    <t>ふりがなch</t>
    <phoneticPr fontId="1"/>
  </si>
  <si>
    <t>入力check</t>
    <rPh sb="0" eb="2">
      <t>ニュウリョク</t>
    </rPh>
    <phoneticPr fontId="1"/>
  </si>
  <si>
    <t>囲碁　一郎</t>
    <rPh sb="0" eb="2">
      <t>イゴ</t>
    </rPh>
    <rPh sb="3" eb="5">
      <t>イチロウ</t>
    </rPh>
    <phoneticPr fontId="1"/>
  </si>
  <si>
    <t>いご　いちろう</t>
    <phoneticPr fontId="1"/>
  </si>
  <si>
    <t>囲碁　三郎</t>
    <rPh sb="0" eb="2">
      <t>イゴ</t>
    </rPh>
    <rPh sb="3" eb="5">
      <t>サブロウ</t>
    </rPh>
    <phoneticPr fontId="1"/>
  </si>
  <si>
    <t>いご さぶろう</t>
    <phoneticPr fontId="1"/>
  </si>
  <si>
    <t>団体　一郎</t>
    <rPh sb="0" eb="2">
      <t>ダンタイ</t>
    </rPh>
    <rPh sb="3" eb="5">
      <t>イチロウ</t>
    </rPh>
    <phoneticPr fontId="1"/>
  </si>
  <si>
    <t>だんたい　いちろう</t>
    <phoneticPr fontId="1"/>
  </si>
  <si>
    <t>団体　次郎</t>
    <rPh sb="0" eb="2">
      <t>ダンタイ</t>
    </rPh>
    <rPh sb="3" eb="5">
      <t>ジロウ</t>
    </rPh>
    <phoneticPr fontId="1"/>
  </si>
  <si>
    <t>だんたい　じろう</t>
    <phoneticPr fontId="1"/>
  </si>
  <si>
    <t>囲碁　小次郎</t>
    <rPh sb="0" eb="2">
      <t>イゴ</t>
    </rPh>
    <rPh sb="3" eb="6">
      <t>コジロウ</t>
    </rPh>
    <phoneticPr fontId="1"/>
  </si>
  <si>
    <t>いご　こじろう</t>
    <phoneticPr fontId="1"/>
  </si>
  <si>
    <t>団体　三郎</t>
    <rPh sb="0" eb="2">
      <t>ダンタイ</t>
    </rPh>
    <rPh sb="3" eb="5">
      <t>サブロウ</t>
    </rPh>
    <phoneticPr fontId="1"/>
  </si>
  <si>
    <t>だんたい　さぶろう</t>
    <phoneticPr fontId="1"/>
  </si>
  <si>
    <t>将棋　一太</t>
    <rPh sb="0" eb="2">
      <t>ショウギ</t>
    </rPh>
    <rPh sb="3" eb="5">
      <t>イチタ</t>
    </rPh>
    <phoneticPr fontId="1"/>
  </si>
  <si>
    <t>しょうぎ　いちた</t>
    <phoneticPr fontId="1"/>
  </si>
  <si>
    <t>囲　碁　花　子</t>
    <rPh sb="0" eb="1">
      <t>イ</t>
    </rPh>
    <rPh sb="2" eb="3">
      <t>ゴ</t>
    </rPh>
    <rPh sb="4" eb="5">
      <t>ハナ</t>
    </rPh>
    <rPh sb="6" eb="7">
      <t>コ</t>
    </rPh>
    <phoneticPr fontId="1"/>
  </si>
  <si>
    <t>いご　はなこ</t>
    <phoneticPr fontId="1"/>
  </si>
  <si>
    <t>将棋　二太</t>
    <rPh sb="0" eb="2">
      <t>ショウギ</t>
    </rPh>
    <rPh sb="3" eb="4">
      <t>ニ</t>
    </rPh>
    <rPh sb="4" eb="5">
      <t>タ</t>
    </rPh>
    <phoneticPr fontId="1"/>
  </si>
  <si>
    <t>しょうぎ　にた</t>
    <phoneticPr fontId="1"/>
  </si>
  <si>
    <t>将棋　一子</t>
    <rPh sb="0" eb="2">
      <t>ショウギ</t>
    </rPh>
    <rPh sb="3" eb="5">
      <t>イチコ</t>
    </rPh>
    <phoneticPr fontId="1"/>
  </si>
  <si>
    <t>しょうぎ　いちこ</t>
    <phoneticPr fontId="1"/>
  </si>
  <si>
    <t>このシートに入力してください</t>
    <rPh sb="6" eb="8">
      <t>ニュウリョク</t>
    </rPh>
    <phoneticPr fontId="1"/>
  </si>
  <si>
    <t>囲碁個人貼り付け用シート　人数が足りなければセルをコピーして下さい。</t>
    <rPh sb="0" eb="2">
      <t>イゴ</t>
    </rPh>
    <rPh sb="2" eb="4">
      <t>コジン</t>
    </rPh>
    <rPh sb="4" eb="5">
      <t>ハ</t>
    </rPh>
    <rPh sb="6" eb="7">
      <t>ツ</t>
    </rPh>
    <rPh sb="8" eb="9">
      <t>ヨウ</t>
    </rPh>
    <rPh sb="13" eb="15">
      <t>ニンズウ</t>
    </rPh>
    <rPh sb="16" eb="17">
      <t>タ</t>
    </rPh>
    <rPh sb="30" eb="31">
      <t>クダ</t>
    </rPh>
    <phoneticPr fontId="1"/>
  </si>
  <si>
    <t>将棋男子個人貼り付け用シート　人数が足りなければセルをコピーして下さい。</t>
    <rPh sb="0" eb="2">
      <t>ショウギ</t>
    </rPh>
    <rPh sb="2" eb="4">
      <t>ダンシ</t>
    </rPh>
    <rPh sb="4" eb="6">
      <t>コジン</t>
    </rPh>
    <rPh sb="6" eb="7">
      <t>ハ</t>
    </rPh>
    <rPh sb="8" eb="9">
      <t>ツ</t>
    </rPh>
    <rPh sb="10" eb="11">
      <t>ヨウ</t>
    </rPh>
    <phoneticPr fontId="1"/>
  </si>
  <si>
    <t>将棋女子個人貼り付け用シート　人数が足りなければセルをコピーして下さい。</t>
    <rPh sb="0" eb="2">
      <t>ショウギ</t>
    </rPh>
    <rPh sb="2" eb="4">
      <t>ジョシ</t>
    </rPh>
    <rPh sb="4" eb="6">
      <t>コジン</t>
    </rPh>
    <rPh sb="6" eb="7">
      <t>ハ</t>
    </rPh>
    <rPh sb="8" eb="9">
      <t>ツ</t>
    </rPh>
    <rPh sb="10" eb="11">
      <t>ヨウ</t>
    </rPh>
    <phoneticPr fontId="1"/>
  </si>
  <si>
    <t>囲碁</t>
    <phoneticPr fontId="1"/>
  </si>
  <si>
    <t>将棋</t>
    <rPh sb="0" eb="2">
      <t>ショウギ</t>
    </rPh>
    <phoneticPr fontId="1"/>
  </si>
  <si>
    <t>男子</t>
    <phoneticPr fontId="1"/>
  </si>
  <si>
    <t>団体</t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</si>
  <si>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</si>
  <si>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ふりがな</t>
  </si>
  <si>
    <t>合計</t>
    <rPh sb="0" eb="2">
      <t>ゴウケイ</t>
    </rPh>
    <phoneticPr fontId="1"/>
  </si>
  <si>
    <t>総務</t>
    <rPh sb="0" eb="2">
      <t>ソウム</t>
    </rPh>
    <phoneticPr fontId="1"/>
  </si>
  <si>
    <t>将棋女子</t>
    <rPh sb="0" eb="2">
      <t>ショウギ</t>
    </rPh>
    <rPh sb="2" eb="4">
      <t>ジョシ</t>
    </rPh>
    <phoneticPr fontId="1"/>
  </si>
  <si>
    <t>引率教諭</t>
    <rPh sb="0" eb="1">
      <t>イン</t>
    </rPh>
    <rPh sb="1" eb="2">
      <t>リツ</t>
    </rPh>
    <rPh sb="2" eb="3">
      <t>キョウ</t>
    </rPh>
    <rPh sb="3" eb="4">
      <t>サトシ</t>
    </rPh>
    <phoneticPr fontId="1"/>
  </si>
  <si>
    <t>1QAZ</t>
    <phoneticPr fontId="1"/>
  </si>
  <si>
    <t>北海道札幌英藍高等学校　担当：佐藤　峰晴</t>
    <rPh sb="0" eb="3">
      <t>ホッカイドウ</t>
    </rPh>
    <rPh sb="3" eb="5">
      <t>サッポロ</t>
    </rPh>
    <rPh sb="5" eb="7">
      <t>エイアイ</t>
    </rPh>
    <rPh sb="7" eb="9">
      <t>コウトウ</t>
    </rPh>
    <rPh sb="9" eb="11">
      <t>ガッコウ</t>
    </rPh>
    <rPh sb="12" eb="14">
      <t>タントウ</t>
    </rPh>
    <rPh sb="15" eb="17">
      <t>サトウ</t>
    </rPh>
    <rPh sb="18" eb="19">
      <t>ミネ</t>
    </rPh>
    <rPh sb="19" eb="20">
      <t>ハレ</t>
    </rPh>
    <phoneticPr fontId="1"/>
  </si>
  <si>
    <t>令和７年度（202５年度）高文連石狩支部囲碁将棋春季大会申込書</t>
    <rPh sb="0" eb="1">
      <t>レイ</t>
    </rPh>
    <rPh sb="1" eb="2">
      <t>ワ</t>
    </rPh>
    <rPh sb="3" eb="5">
      <t>ネンド</t>
    </rPh>
    <rPh sb="4" eb="5">
      <t>ド</t>
    </rPh>
    <rPh sb="10" eb="12">
      <t>ネンド</t>
    </rPh>
    <rPh sb="13" eb="14">
      <t>タカ</t>
    </rPh>
    <rPh sb="14" eb="16">
      <t>ブンレン</t>
    </rPh>
    <rPh sb="16" eb="18">
      <t>イシカリ</t>
    </rPh>
    <rPh sb="18" eb="20">
      <t>シブ</t>
    </rPh>
    <rPh sb="20" eb="22">
      <t>イゴ</t>
    </rPh>
    <rPh sb="22" eb="24">
      <t>ショウギ</t>
    </rPh>
    <rPh sb="24" eb="26">
      <t>シュンキ</t>
    </rPh>
    <rPh sb="26" eb="28">
      <t>タイカイ</t>
    </rPh>
    <rPh sb="28" eb="31">
      <t>モウシコミショ</t>
    </rPh>
    <phoneticPr fontId="1"/>
  </si>
  <si>
    <t>2025/4/21 16:00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</si>
</sst>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HG丸ｺﾞｼｯｸM-PRO"/>
      <family val="3"/>
      <charset val="128"/>
    </font>
    <font>
      <sz val="11"/>
      <name val="UD デジタル 教科書体 NP-R"/>
      <family val="1"/>
      <charset val="128"/>
    </font>
    <font>
      <sz val="12"/>
      <color indexed="8"/>
      <name val="UD デジタル 教科書体 NP-R"/>
      <family val="1"/>
      <charset val="128"/>
    </font>
    <font>
      <sz val="11"/>
      <color indexed="8"/>
      <name val="UD デジタル 教科書体 NP-R"/>
      <family val="1"/>
      <charset val="128"/>
    </font>
    <font>
      <sz val="10"/>
      <color indexed="8"/>
      <name val="UD デジタル 教科書体 NP-R"/>
      <family val="1"/>
      <charset val="128"/>
    </font>
    <font>
      <sz val="12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>
      <alignment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14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alignment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15" fillId="3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shrinkToFit="1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wrapText="1" shrinkToFit="1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19" xfId="0" applyFont="1" applyBorder="1" applyAlignment="1" applyProtection="1">
      <alignment horizontal="right" vertical="center"/>
      <protection locked="0"/>
    </xf>
    <xf numFmtId="0" fontId="2" fillId="0" borderId="1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2" borderId="20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15</xdr:row>
      <xdr:rowOff>38100</xdr:rowOff>
    </xdr:from>
    <xdr:ext cx="2667000" cy="4953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70F649-D3F3-427D-9C2D-E60B17823298}"/>
            </a:ext>
          </a:extLst>
        </xdr:cNvPr>
        <xdr:cNvSpPr txBox="1"/>
      </xdr:nvSpPr>
      <xdr:spPr>
        <a:xfrm>
          <a:off x="180975" y="3219450"/>
          <a:ext cx="2667000" cy="495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黄色枠の部分はすべて必須記入事項ですので、入力お願いします。</a:t>
          </a:r>
        </a:p>
      </xdr:txBody>
    </xdr:sp>
    <xdr:clientData/>
  </xdr:oneCellAnchor>
  <xdr:twoCellAnchor>
    <xdr:from>
      <xdr:col>2</xdr:col>
      <xdr:colOff>247650</xdr:colOff>
      <xdr:row>7</xdr:row>
      <xdr:rowOff>114300</xdr:rowOff>
    </xdr:from>
    <xdr:to>
      <xdr:col>2</xdr:col>
      <xdr:colOff>638175</xdr:colOff>
      <xdr:row>15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B246B3A-5D38-4259-9D87-4F0E1B96F229}"/>
            </a:ext>
          </a:extLst>
        </xdr:cNvPr>
        <xdr:cNvCxnSpPr/>
      </xdr:nvCxnSpPr>
      <xdr:spPr>
        <a:xfrm flipV="1">
          <a:off x="1771650" y="1619250"/>
          <a:ext cx="390525" cy="1600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1762125</xdr:colOff>
      <xdr:row>15</xdr:row>
      <xdr:rowOff>38098</xdr:rowOff>
    </xdr:from>
    <xdr:ext cx="2667000" cy="133350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9F3ED0C-08AD-4D96-9590-BB4F1BE71811}"/>
            </a:ext>
          </a:extLst>
        </xdr:cNvPr>
        <xdr:cNvSpPr txBox="1"/>
      </xdr:nvSpPr>
      <xdr:spPr>
        <a:xfrm>
          <a:off x="3286125" y="3219448"/>
          <a:ext cx="2667000" cy="13335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選手名等含め、名前及びふりがなの記入はすべて、</a:t>
          </a:r>
          <a:r>
            <a:rPr kumimoji="1" lang="ja-JP" altLang="en-US" sz="12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</a:t>
          </a:r>
          <a:r>
            <a:rPr kumimoji="1" lang="ja-JP" altLang="en-US" sz="12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苗字＋全角スペース＋名前</a:t>
          </a:r>
          <a:r>
            <a:rPr kumimoji="1" lang="ja-JP" altLang="en-US" sz="12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で記入お願いします。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なっていないものは黄色で塗られます。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)</a:t>
          </a:r>
          <a:endParaRPr kumimoji="1" lang="ja-JP" altLang="en-US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2</xdr:col>
      <xdr:colOff>2524125</xdr:colOff>
      <xdr:row>8</xdr:row>
      <xdr:rowOff>114300</xdr:rowOff>
    </xdr:from>
    <xdr:to>
      <xdr:col>2</xdr:col>
      <xdr:colOff>3295650</xdr:colOff>
      <xdr:row>15</xdr:row>
      <xdr:rowOff>47625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B44F601-2F31-4770-83BE-CEE711C0C296}"/>
            </a:ext>
          </a:extLst>
        </xdr:cNvPr>
        <xdr:cNvCxnSpPr/>
      </xdr:nvCxnSpPr>
      <xdr:spPr>
        <a:xfrm flipH="1" flipV="1">
          <a:off x="4048125" y="1828800"/>
          <a:ext cx="771525" cy="1400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3305176</xdr:colOff>
      <xdr:row>3</xdr:row>
      <xdr:rowOff>95250</xdr:rowOff>
    </xdr:from>
    <xdr:to>
      <xdr:col>5</xdr:col>
      <xdr:colOff>47625</xdr:colOff>
      <xdr:row>15</xdr:row>
      <xdr:rowOff>57152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13FC2F3-32CB-427A-A630-FBAB5ADE037C}"/>
            </a:ext>
          </a:extLst>
        </xdr:cNvPr>
        <xdr:cNvCxnSpPr/>
      </xdr:nvCxnSpPr>
      <xdr:spPr>
        <a:xfrm flipV="1">
          <a:off x="4829176" y="762000"/>
          <a:ext cx="1952624" cy="247650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3324226</xdr:colOff>
      <xdr:row>15</xdr:row>
      <xdr:rowOff>38102</xdr:rowOff>
    </xdr:from>
    <xdr:to>
      <xdr:col>5</xdr:col>
      <xdr:colOff>333375</xdr:colOff>
      <xdr:row>16</xdr:row>
      <xdr:rowOff>95250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ED302E6-157D-4DBD-AE69-0E98A0882479}"/>
            </a:ext>
          </a:extLst>
        </xdr:cNvPr>
        <xdr:cNvCxnSpPr/>
      </xdr:nvCxnSpPr>
      <xdr:spPr>
        <a:xfrm>
          <a:off x="4848226" y="3219452"/>
          <a:ext cx="2219324" cy="26669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238124</xdr:colOff>
      <xdr:row>7</xdr:row>
      <xdr:rowOff>190499</xdr:rowOff>
    </xdr:from>
    <xdr:ext cx="5476876" cy="132397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D52D4DD-F7F7-4434-93EC-331DCCFE0178}"/>
            </a:ext>
          </a:extLst>
        </xdr:cNvPr>
        <xdr:cNvSpPr txBox="1"/>
      </xdr:nvSpPr>
      <xdr:spPr>
        <a:xfrm>
          <a:off x="6286499" y="1695449"/>
          <a:ext cx="5476876" cy="13239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不備がある部分、または、入力が足りない部分はすべて黄色で塗られます。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全角スペースが多い，間が半角スペース，入力不足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性別が抜けている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)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等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…</a:t>
          </a:r>
        </a:p>
        <a:p>
          <a:pPr>
            <a:lnSpc>
              <a:spcPts val="19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また、</a:t>
          </a:r>
          <a:r>
            <a:rPr kumimoji="1" lang="ja-JP" altLang="en-US" sz="16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棋力順に入力の必要はありません、</a:t>
          </a:r>
          <a:r>
            <a:rPr kumimoji="1" lang="ja-JP" altLang="en-US" sz="1600" u="none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またエクセルデータで管理されている先生はまとめて貼り付けられます</a:t>
          </a:r>
          <a:r>
            <a:rPr kumimoji="1" lang="ja-JP" altLang="en-US" sz="16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。</a:t>
          </a:r>
          <a:endParaRPr kumimoji="1" lang="en-US" altLang="ja-JP" sz="1200" u="sng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6</xdr:col>
      <xdr:colOff>1600200</xdr:colOff>
      <xdr:row>6</xdr:row>
      <xdr:rowOff>152400</xdr:rowOff>
    </xdr:from>
    <xdr:to>
      <xdr:col>10</xdr:col>
      <xdr:colOff>85725</xdr:colOff>
      <xdr:row>9</xdr:row>
      <xdr:rowOff>28575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EEBFCB65-B99E-48FE-BC82-74776403D282}"/>
            </a:ext>
          </a:extLst>
        </xdr:cNvPr>
        <xdr:cNvCxnSpPr/>
      </xdr:nvCxnSpPr>
      <xdr:spPr>
        <a:xfrm flipV="1">
          <a:off x="9867900" y="1447800"/>
          <a:ext cx="1600200" cy="504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4</xdr:row>
      <xdr:rowOff>114301</xdr:rowOff>
    </xdr:from>
    <xdr:to>
      <xdr:col>5</xdr:col>
      <xdr:colOff>742950</xdr:colOff>
      <xdr:row>9</xdr:row>
      <xdr:rowOff>9525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E8C9CD23-8D41-4CAF-BA5F-0AC9A8F42ECC}"/>
            </a:ext>
          </a:extLst>
        </xdr:cNvPr>
        <xdr:cNvCxnSpPr/>
      </xdr:nvCxnSpPr>
      <xdr:spPr>
        <a:xfrm flipV="1">
          <a:off x="7058025" y="990601"/>
          <a:ext cx="419100" cy="9429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5</xdr:row>
      <xdr:rowOff>161926</xdr:rowOff>
    </xdr:from>
    <xdr:to>
      <xdr:col>6</xdr:col>
      <xdr:colOff>685800</xdr:colOff>
      <xdr:row>9</xdr:row>
      <xdr:rowOff>38100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1DD6412E-39CF-4A87-B668-B6B7D1948FA7}"/>
            </a:ext>
          </a:extLst>
        </xdr:cNvPr>
        <xdr:cNvCxnSpPr/>
      </xdr:nvCxnSpPr>
      <xdr:spPr>
        <a:xfrm flipV="1">
          <a:off x="8524875" y="1247776"/>
          <a:ext cx="428625" cy="7143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257175</xdr:colOff>
      <xdr:row>27</xdr:row>
      <xdr:rowOff>171450</xdr:rowOff>
    </xdr:from>
    <xdr:ext cx="3057525" cy="80010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25689D6-331C-4272-82C3-8F5FAE08165B}"/>
            </a:ext>
          </a:extLst>
        </xdr:cNvPr>
        <xdr:cNvSpPr txBox="1"/>
      </xdr:nvSpPr>
      <xdr:spPr>
        <a:xfrm>
          <a:off x="6991350" y="5867400"/>
          <a:ext cx="3057525" cy="8001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下にスクロールすると将棋女子個人の入力欄もあります。</a:t>
          </a:r>
        </a:p>
      </xdr:txBody>
    </xdr:sp>
    <xdr:clientData/>
  </xdr:oneCellAnchor>
  <xdr:twoCellAnchor>
    <xdr:from>
      <xdr:col>0</xdr:col>
      <xdr:colOff>0</xdr:colOff>
      <xdr:row>4</xdr:row>
      <xdr:rowOff>23812</xdr:rowOff>
    </xdr:from>
    <xdr:to>
      <xdr:col>2</xdr:col>
      <xdr:colOff>1357313</xdr:colOff>
      <xdr:row>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85173E4-00F4-4274-B6E2-A8F8EC3F877D}"/>
            </a:ext>
          </a:extLst>
        </xdr:cNvPr>
        <xdr:cNvSpPr txBox="1"/>
      </xdr:nvSpPr>
      <xdr:spPr>
        <a:xfrm>
          <a:off x="0" y="900112"/>
          <a:ext cx="2881313" cy="6524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学校名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略称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)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は全角５文字以内で入力お願いします。</a:t>
          </a:r>
        </a:p>
      </xdr:txBody>
    </xdr:sp>
    <xdr:clientData/>
  </xdr:twoCellAnchor>
  <xdr:twoCellAnchor>
    <xdr:from>
      <xdr:col>2</xdr:col>
      <xdr:colOff>1362075</xdr:colOff>
      <xdr:row>3</xdr:row>
      <xdr:rowOff>180975</xdr:rowOff>
    </xdr:from>
    <xdr:to>
      <xdr:col>2</xdr:col>
      <xdr:colOff>1933575</xdr:colOff>
      <xdr:row>4</xdr:row>
      <xdr:rowOff>161925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D7E57CD-E6FA-45CA-A4D0-DA637964430C}"/>
            </a:ext>
          </a:extLst>
        </xdr:cNvPr>
        <xdr:cNvCxnSpPr/>
      </xdr:nvCxnSpPr>
      <xdr:spPr>
        <a:xfrm flipV="1">
          <a:off x="2886075" y="847725"/>
          <a:ext cx="57150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219074</xdr:colOff>
      <xdr:row>18</xdr:row>
      <xdr:rowOff>104774</xdr:rowOff>
    </xdr:from>
    <xdr:ext cx="4352925" cy="8286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307CBF6-A973-4180-A63E-87CFDE5B5505}"/>
            </a:ext>
          </a:extLst>
        </xdr:cNvPr>
        <xdr:cNvSpPr txBox="1"/>
      </xdr:nvSpPr>
      <xdr:spPr>
        <a:xfrm>
          <a:off x="6267449" y="3914774"/>
          <a:ext cx="4352925" cy="8286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申告段級位は、段なら漢数字で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「初」，「二」，「三」，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…)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、級なら算用数字で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」，「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」，「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3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…)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入力してください。入力すると自動的に級及び段が入力されます。</a:t>
          </a:r>
        </a:p>
      </xdr:txBody>
    </xdr:sp>
    <xdr:clientData/>
  </xdr:oneCellAnchor>
  <xdr:twoCellAnchor>
    <xdr:from>
      <xdr:col>7</xdr:col>
      <xdr:colOff>552450</xdr:colOff>
      <xdr:row>16</xdr:row>
      <xdr:rowOff>104775</xdr:rowOff>
    </xdr:from>
    <xdr:to>
      <xdr:col>8</xdr:col>
      <xdr:colOff>95250</xdr:colOff>
      <xdr:row>18</xdr:row>
      <xdr:rowOff>95250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5957D90D-1654-40DA-9281-92F993FF5365}"/>
            </a:ext>
          </a:extLst>
        </xdr:cNvPr>
        <xdr:cNvCxnSpPr/>
      </xdr:nvCxnSpPr>
      <xdr:spPr>
        <a:xfrm flipV="1">
          <a:off x="10477500" y="3495675"/>
          <a:ext cx="228600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1676400</xdr:colOff>
      <xdr:row>22</xdr:row>
      <xdr:rowOff>133349</xdr:rowOff>
    </xdr:from>
    <xdr:ext cx="2552700" cy="1685926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B587158-BF8C-4E2F-A7CA-9B15EC058E4C}"/>
            </a:ext>
          </a:extLst>
        </xdr:cNvPr>
        <xdr:cNvSpPr txBox="1"/>
      </xdr:nvSpPr>
      <xdr:spPr>
        <a:xfrm>
          <a:off x="3200400" y="4781549"/>
          <a:ext cx="2552700" cy="16859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万が一人数がたりないようでしたら、最下段の２段下の行をコピーして選択した行に「コピーしたセルの挿入」をして下さい。</a:t>
          </a:r>
        </a:p>
        <a:p>
          <a:r>
            <a:rPr kumimoji="1" lang="ja-JP" altLang="en-US" sz="12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例えば、将棋男子個人であれば４０行目をコピーして４１行目に「コピーしたセルの挿入」をしてください</a:t>
          </a:r>
        </a:p>
      </xdr:txBody>
    </xdr:sp>
    <xdr:clientData/>
  </xdr:oneCellAnchor>
  <xdr:twoCellAnchor>
    <xdr:from>
      <xdr:col>0</xdr:col>
      <xdr:colOff>0</xdr:colOff>
      <xdr:row>38</xdr:row>
      <xdr:rowOff>85725</xdr:rowOff>
    </xdr:from>
    <xdr:to>
      <xdr:col>4</xdr:col>
      <xdr:colOff>9525</xdr:colOff>
      <xdr:row>38</xdr:row>
      <xdr:rowOff>85725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7E97D683-8025-4BAF-869B-176EF4B0C75D}"/>
            </a:ext>
          </a:extLst>
        </xdr:cNvPr>
        <xdr:cNvCxnSpPr/>
      </xdr:nvCxnSpPr>
      <xdr:spPr>
        <a:xfrm flipH="1">
          <a:off x="0" y="8086725"/>
          <a:ext cx="6057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2095500</xdr:colOff>
      <xdr:row>30</xdr:row>
      <xdr:rowOff>133350</xdr:rowOff>
    </xdr:from>
    <xdr:to>
      <xdr:col>2</xdr:col>
      <xdr:colOff>2095500</xdr:colOff>
      <xdr:row>38</xdr:row>
      <xdr:rowOff>47625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4B339B6-3463-446F-8824-A77816DE2D96}"/>
            </a:ext>
          </a:extLst>
        </xdr:cNvPr>
        <xdr:cNvCxnSpPr/>
      </xdr:nvCxnSpPr>
      <xdr:spPr>
        <a:xfrm>
          <a:off x="3619500" y="6457950"/>
          <a:ext cx="0" cy="15906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40</xdr:row>
      <xdr:rowOff>85725</xdr:rowOff>
    </xdr:from>
    <xdr:to>
      <xdr:col>1</xdr:col>
      <xdr:colOff>847726</xdr:colOff>
      <xdr:row>41</xdr:row>
      <xdr:rowOff>85725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932C55A7-4BB7-4EE0-BB80-7B596F098600}"/>
            </a:ext>
          </a:extLst>
        </xdr:cNvPr>
        <xdr:cNvCxnSpPr/>
      </xdr:nvCxnSpPr>
      <xdr:spPr>
        <a:xfrm flipH="1" flipV="1">
          <a:off x="0" y="8505825"/>
          <a:ext cx="1000126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828675</xdr:colOff>
      <xdr:row>38</xdr:row>
      <xdr:rowOff>180975</xdr:rowOff>
    </xdr:from>
    <xdr:ext cx="4010025" cy="107632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F970FB7-0796-4A48-B993-8E48A6BF4836}"/>
            </a:ext>
          </a:extLst>
        </xdr:cNvPr>
        <xdr:cNvSpPr txBox="1"/>
      </xdr:nvSpPr>
      <xdr:spPr>
        <a:xfrm>
          <a:off x="981075" y="8181975"/>
          <a:ext cx="4010025" cy="10763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将棋男子個人だと最後の１５人目が３９行目なので</a:t>
          </a:r>
          <a:r>
            <a:rPr kumimoji="1" lang="en-US" altLang="ja-JP" sz="1100">
              <a:solidFill>
                <a:schemeClr val="tx1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…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en-US" altLang="ja-JP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41</a:t>
          </a:r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行目を選択</a:t>
          </a:r>
          <a:r>
            <a:rPr kumimoji="1" lang="en-US" altLang="ja-JP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クリック</a:t>
          </a:r>
          <a:r>
            <a:rPr kumimoji="1" lang="en-US" altLang="ja-JP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して、カーソルを動かさずそのまま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右クリックし「コピー」をして、もう一度右クリックし</a:t>
          </a:r>
          <a:endParaRPr kumimoji="1" lang="en-US" altLang="ja-JP" sz="110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「コピーしたセルの挿入」をして下さい。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 fitToPage="1"/>
  </sheetPr>
  <dimension ref="B2:T241"/>
  <sheetViews>
    <sheetView zoomScale="85" zoomScaleNormal="85" zoomScaleSheetLayoutView="70" workbookViewId="0">
      <selection activeCell="C33" sqref="C33"/>
    </sheetView>
  </sheetViews>
  <sheetFormatPr defaultRowHeight="13.5" x14ac:dyDescent="0.15"/>
  <cols>
    <col min="1" max="1" width="2" customWidth="1"/>
    <col min="2" max="2" width="18" bestFit="1" customWidth="1"/>
    <col min="3" max="3" width="55.125" customWidth="1"/>
    <col min="4" max="4" width="4.25" customWidth="1"/>
    <col min="5" max="5" width="9" style="2"/>
    <col min="6" max="6" width="20.125" customWidth="1"/>
    <col min="7" max="7" width="21.75" customWidth="1"/>
    <col min="9" max="9" width="5.25" customWidth="1"/>
    <col min="10" max="10" width="4.875" customWidth="1"/>
    <col min="11" max="11" width="5.25" bestFit="1" customWidth="1"/>
    <col min="12" max="12" width="6.625" customWidth="1"/>
    <col min="14" max="18" width="9" hidden="1" customWidth="1"/>
  </cols>
  <sheetData>
    <row r="2" spans="2:20" ht="22.5" customHeight="1" x14ac:dyDescent="0.15">
      <c r="B2" s="72" t="s">
        <v>73</v>
      </c>
      <c r="C2" s="72"/>
      <c r="E2" s="73" t="s">
        <v>67</v>
      </c>
      <c r="F2" s="73"/>
      <c r="G2" s="73"/>
      <c r="H2" s="73"/>
      <c r="I2" s="73"/>
      <c r="J2" s="73"/>
      <c r="K2" s="73"/>
      <c r="L2" s="73"/>
      <c r="O2" s="2" t="s">
        <v>96</v>
      </c>
      <c r="P2" s="2"/>
      <c r="Q2" s="2"/>
      <c r="R2" s="2"/>
      <c r="S2" s="2"/>
      <c r="T2" s="2"/>
    </row>
    <row r="3" spans="2:20" ht="16.5" customHeight="1" x14ac:dyDescent="0.15">
      <c r="B3" s="22" t="s">
        <v>64</v>
      </c>
      <c r="C3" s="30" t="s">
        <v>98</v>
      </c>
      <c r="E3" s="23" t="s">
        <v>76</v>
      </c>
      <c r="F3" s="23" t="s">
        <v>68</v>
      </c>
      <c r="G3" s="23" t="s">
        <v>53</v>
      </c>
      <c r="H3" s="23" t="s">
        <v>69</v>
      </c>
      <c r="I3" s="73" t="s">
        <v>21</v>
      </c>
      <c r="J3" s="73"/>
      <c r="K3" s="23" t="s">
        <v>9</v>
      </c>
      <c r="L3" s="23" t="s">
        <v>0</v>
      </c>
      <c r="N3" s="25" t="s">
        <v>104</v>
      </c>
      <c r="O3" s="2" t="str">
        <f>IF(C3="",1,"")</f>
        <v/>
      </c>
      <c r="P3" s="2" t="s">
        <v>105</v>
      </c>
      <c r="Q3" s="2" t="s">
        <v>106</v>
      </c>
      <c r="R3" s="2" t="s">
        <v>107</v>
      </c>
      <c r="S3" s="2"/>
      <c r="T3" s="2"/>
    </row>
    <row r="4" spans="2:20" s="21" customFormat="1" ht="16.5" customHeight="1" x14ac:dyDescent="0.15">
      <c r="B4" s="22" t="s">
        <v>65</v>
      </c>
      <c r="C4" s="30" t="s">
        <v>97</v>
      </c>
      <c r="E4" s="30">
        <v>1</v>
      </c>
      <c r="F4" s="30" t="s">
        <v>108</v>
      </c>
      <c r="G4" s="30" t="s">
        <v>109</v>
      </c>
      <c r="H4" s="30">
        <v>1</v>
      </c>
      <c r="I4" s="30">
        <v>20</v>
      </c>
      <c r="J4" s="23" t="str">
        <f t="shared" ref="J4:J12" si="0">IF(COUNT(I4)=1,"級",IF(COUNTBLANK(I4)=1,"","段"))</f>
        <v>級</v>
      </c>
      <c r="K4" s="30" t="s">
        <v>60</v>
      </c>
      <c r="L4" s="30"/>
      <c r="N4" s="21">
        <f>IFERROR(VLOOKUP(I4,$D$214:$G$239,4,FALSE)+H4,"")</f>
        <v>11</v>
      </c>
      <c r="O4" s="2" t="str">
        <f>IF(OR(C4="",LEN(C4)&gt;5),1,"")</f>
        <v/>
      </c>
      <c r="P4" s="24" t="str">
        <f>IF(F4="","",IF(LEN(F4)-LEN(SUBSTITUTE(F4,"　",""))=1,"",1))</f>
        <v/>
      </c>
      <c r="Q4" s="24" t="str">
        <f>IF(G4="","",IF(LEN(G4)-LEN(SUBSTITUTE(G4,"　",""))=1,"",1))</f>
        <v/>
      </c>
      <c r="R4" s="24" t="str">
        <f t="shared" ref="R4:R12" si="1">IF(AND(COUNTA(F4:I4,K4)&gt;0,COUNTA(F4:K4)&lt;6),1,"")</f>
        <v/>
      </c>
      <c r="S4" s="24"/>
      <c r="T4" s="24"/>
    </row>
    <row r="5" spans="2:20" s="21" customFormat="1" ht="16.5" customHeight="1" x14ac:dyDescent="0.15">
      <c r="B5" s="22" t="s">
        <v>3</v>
      </c>
      <c r="C5" s="30" t="s">
        <v>100</v>
      </c>
      <c r="E5" s="30">
        <v>2</v>
      </c>
      <c r="F5" s="30" t="s">
        <v>122</v>
      </c>
      <c r="G5" s="30" t="s">
        <v>123</v>
      </c>
      <c r="H5" s="30">
        <v>3</v>
      </c>
      <c r="I5" s="30" t="s">
        <v>59</v>
      </c>
      <c r="J5" s="23" t="str">
        <f t="shared" si="0"/>
        <v>段</v>
      </c>
      <c r="K5" s="30" t="s">
        <v>61</v>
      </c>
      <c r="L5" s="30"/>
      <c r="N5" s="21">
        <f t="shared" ref="N5:N55" si="2">IFERROR(VLOOKUP(I5,$D$214:$G$239,4,FALSE)+H5,"")</f>
        <v>213</v>
      </c>
      <c r="O5" s="2" t="str">
        <f>IF(C5="",1,"")</f>
        <v/>
      </c>
      <c r="P5" s="24">
        <f t="shared" ref="P5:Q55" si="3">IF(F5="","",IF(LEN(F5)-LEN(SUBSTITUTE(F5,"　",""))=1,"",1))</f>
        <v>1</v>
      </c>
      <c r="Q5" s="24" t="str">
        <f t="shared" si="3"/>
        <v/>
      </c>
      <c r="R5" s="24" t="str">
        <f t="shared" si="1"/>
        <v/>
      </c>
      <c r="S5" s="24"/>
      <c r="T5" s="24"/>
    </row>
    <row r="6" spans="2:20" s="21" customFormat="1" ht="16.5" customHeight="1" x14ac:dyDescent="0.15">
      <c r="B6" s="22" t="s">
        <v>66</v>
      </c>
      <c r="C6" s="30" t="s">
        <v>99</v>
      </c>
      <c r="E6" s="30">
        <v>3</v>
      </c>
      <c r="F6" s="30" t="s">
        <v>110</v>
      </c>
      <c r="G6" s="30" t="s">
        <v>111</v>
      </c>
      <c r="H6" s="30">
        <v>2</v>
      </c>
      <c r="I6" s="30" t="s">
        <v>62</v>
      </c>
      <c r="J6" s="23" t="str">
        <f t="shared" si="0"/>
        <v>段</v>
      </c>
      <c r="K6" s="30" t="s">
        <v>60</v>
      </c>
      <c r="L6" s="30"/>
      <c r="N6" s="21">
        <f t="shared" si="2"/>
        <v>232</v>
      </c>
      <c r="O6" s="2" t="str">
        <f>IF(C6="",1,"")</f>
        <v/>
      </c>
      <c r="P6" s="24" t="str">
        <f t="shared" si="3"/>
        <v/>
      </c>
      <c r="Q6" s="24">
        <f t="shared" si="3"/>
        <v>1</v>
      </c>
      <c r="R6" s="24" t="str">
        <f t="shared" si="1"/>
        <v/>
      </c>
      <c r="S6" s="24"/>
      <c r="T6" s="24"/>
    </row>
    <row r="7" spans="2:20" s="21" customFormat="1" ht="16.5" customHeight="1" x14ac:dyDescent="0.15">
      <c r="B7" s="22" t="s">
        <v>13</v>
      </c>
      <c r="C7" s="30" t="s">
        <v>101</v>
      </c>
      <c r="E7" s="30">
        <v>4</v>
      </c>
      <c r="F7" s="30" t="s">
        <v>116</v>
      </c>
      <c r="G7" s="30" t="s">
        <v>117</v>
      </c>
      <c r="H7" s="30">
        <v>1</v>
      </c>
      <c r="I7" s="30">
        <v>10</v>
      </c>
      <c r="J7" s="23" t="str">
        <f t="shared" si="0"/>
        <v>級</v>
      </c>
      <c r="K7" s="30"/>
      <c r="L7" s="30"/>
      <c r="N7" s="21">
        <f t="shared" si="2"/>
        <v>111</v>
      </c>
      <c r="O7" s="2" t="str">
        <f>IF(C7="",1,"")</f>
        <v/>
      </c>
      <c r="P7" s="24" t="str">
        <f t="shared" si="3"/>
        <v/>
      </c>
      <c r="Q7" s="24" t="str">
        <f t="shared" si="3"/>
        <v/>
      </c>
      <c r="R7" s="24">
        <f t="shared" si="1"/>
        <v>1</v>
      </c>
      <c r="S7" s="24"/>
      <c r="T7" s="24"/>
    </row>
    <row r="8" spans="2:20" s="21" customFormat="1" ht="16.5" customHeight="1" x14ac:dyDescent="0.15">
      <c r="B8" s="22" t="s">
        <v>14</v>
      </c>
      <c r="C8" s="30"/>
      <c r="E8" s="30">
        <v>5</v>
      </c>
      <c r="F8" s="30"/>
      <c r="G8" s="30"/>
      <c r="H8" s="30"/>
      <c r="I8" s="30"/>
      <c r="J8" s="23" t="str">
        <f t="shared" si="0"/>
        <v/>
      </c>
      <c r="K8" s="30"/>
      <c r="L8" s="30"/>
      <c r="N8" s="21" t="str">
        <f t="shared" si="2"/>
        <v/>
      </c>
      <c r="O8" s="2">
        <f>IF(C8="",1,"")</f>
        <v>1</v>
      </c>
      <c r="P8" s="24" t="str">
        <f t="shared" si="3"/>
        <v/>
      </c>
      <c r="Q8" s="24" t="str">
        <f t="shared" si="3"/>
        <v/>
      </c>
      <c r="R8" s="24" t="str">
        <f t="shared" si="1"/>
        <v/>
      </c>
      <c r="S8" s="24"/>
      <c r="T8" s="24"/>
    </row>
    <row r="9" spans="2:20" s="21" customFormat="1" ht="16.5" customHeight="1" x14ac:dyDescent="0.15">
      <c r="B9" s="22" t="s">
        <v>15</v>
      </c>
      <c r="C9" s="30" t="s">
        <v>102</v>
      </c>
      <c r="E9" s="30">
        <v>6</v>
      </c>
      <c r="F9" s="30"/>
      <c r="G9" s="30"/>
      <c r="H9" s="30"/>
      <c r="I9" s="30"/>
      <c r="J9" s="23" t="str">
        <f t="shared" si="0"/>
        <v/>
      </c>
      <c r="K9" s="30"/>
      <c r="L9" s="30"/>
      <c r="N9" s="21" t="str">
        <f t="shared" si="2"/>
        <v/>
      </c>
      <c r="O9" s="24" t="str">
        <f>IF(LEN(C9)-LEN(SUBSTITUTE(C9,"　",""))=1,"",1)</f>
        <v/>
      </c>
      <c r="P9" s="24" t="str">
        <f t="shared" si="3"/>
        <v/>
      </c>
      <c r="Q9" s="24" t="str">
        <f t="shared" si="3"/>
        <v/>
      </c>
      <c r="R9" s="24" t="str">
        <f t="shared" si="1"/>
        <v/>
      </c>
      <c r="S9" s="24"/>
      <c r="T9" s="24"/>
    </row>
    <row r="10" spans="2:20" s="21" customFormat="1" ht="16.5" customHeight="1" x14ac:dyDescent="0.15">
      <c r="B10" s="22" t="s">
        <v>16</v>
      </c>
      <c r="C10" s="30" t="s">
        <v>103</v>
      </c>
      <c r="E10" s="30">
        <v>7</v>
      </c>
      <c r="F10" s="30"/>
      <c r="G10" s="30"/>
      <c r="H10" s="30"/>
      <c r="I10" s="30"/>
      <c r="J10" s="23" t="str">
        <f t="shared" si="0"/>
        <v/>
      </c>
      <c r="K10" s="30"/>
      <c r="L10" s="30"/>
      <c r="N10" s="21" t="str">
        <f t="shared" si="2"/>
        <v/>
      </c>
      <c r="O10" s="24" t="str">
        <f>IF(C10="","",IF(LEN(C10)-LEN(SUBSTITUTE(C10,"　",""))=1,"",1))</f>
        <v/>
      </c>
      <c r="P10" s="24" t="str">
        <f t="shared" si="3"/>
        <v/>
      </c>
      <c r="Q10" s="24" t="str">
        <f t="shared" si="3"/>
        <v/>
      </c>
      <c r="R10" s="24" t="str">
        <f t="shared" si="1"/>
        <v/>
      </c>
      <c r="S10" s="24"/>
      <c r="T10" s="24"/>
    </row>
    <row r="11" spans="2:20" ht="16.5" customHeight="1" x14ac:dyDescent="0.15">
      <c r="E11" s="31"/>
      <c r="F11" s="31"/>
      <c r="G11" s="31"/>
      <c r="H11" s="31"/>
      <c r="I11" s="31"/>
      <c r="J11" s="24" t="str">
        <f t="shared" si="0"/>
        <v/>
      </c>
      <c r="K11" s="31"/>
      <c r="L11" s="31"/>
      <c r="N11" s="21" t="str">
        <f t="shared" si="2"/>
        <v/>
      </c>
      <c r="P11" s="24" t="str">
        <f t="shared" si="3"/>
        <v/>
      </c>
      <c r="Q11" s="24" t="str">
        <f t="shared" si="3"/>
        <v/>
      </c>
      <c r="R11" s="24" t="str">
        <f t="shared" si="1"/>
        <v/>
      </c>
    </row>
    <row r="12" spans="2:20" ht="16.5" customHeight="1" x14ac:dyDescent="0.15">
      <c r="B12" s="74" t="s">
        <v>95</v>
      </c>
      <c r="C12" s="74"/>
      <c r="E12" s="31"/>
      <c r="F12" s="31"/>
      <c r="G12" s="31"/>
      <c r="H12" s="31"/>
      <c r="I12" s="31"/>
      <c r="J12" s="24" t="str">
        <f t="shared" si="0"/>
        <v/>
      </c>
      <c r="K12" s="31"/>
      <c r="L12" s="31"/>
      <c r="N12" s="21" t="str">
        <f t="shared" si="2"/>
        <v/>
      </c>
      <c r="P12" s="24" t="str">
        <f t="shared" si="3"/>
        <v/>
      </c>
      <c r="Q12" s="24" t="str">
        <f t="shared" si="3"/>
        <v/>
      </c>
      <c r="R12" s="24" t="str">
        <f t="shared" si="1"/>
        <v/>
      </c>
    </row>
    <row r="13" spans="2:20" ht="16.5" customHeight="1" x14ac:dyDescent="0.15">
      <c r="B13" s="22" t="s">
        <v>86</v>
      </c>
      <c r="C13" s="30" t="s">
        <v>90</v>
      </c>
      <c r="E13" s="68" t="s">
        <v>74</v>
      </c>
      <c r="F13" s="69"/>
      <c r="G13" s="69"/>
      <c r="H13" s="69"/>
      <c r="I13" s="69"/>
      <c r="J13" s="69"/>
      <c r="K13" s="70"/>
      <c r="L13" s="31"/>
      <c r="N13" s="21" t="str">
        <f t="shared" si="2"/>
        <v/>
      </c>
      <c r="O13">
        <f>IFERROR(VLOOKUP(C13,$H$214:$I$217,2,FALSE),"")</f>
        <v>3</v>
      </c>
      <c r="P13" s="24"/>
      <c r="Q13" s="24"/>
      <c r="R13" s="24"/>
    </row>
    <row r="14" spans="2:20" ht="16.5" customHeight="1" x14ac:dyDescent="0.15">
      <c r="B14" s="22" t="s">
        <v>87</v>
      </c>
      <c r="C14" s="30" t="s">
        <v>91</v>
      </c>
      <c r="E14" s="30" t="s">
        <v>76</v>
      </c>
      <c r="F14" s="30" t="s">
        <v>68</v>
      </c>
      <c r="G14" s="30" t="s">
        <v>53</v>
      </c>
      <c r="H14" s="30" t="s">
        <v>69</v>
      </c>
      <c r="I14" s="71" t="s">
        <v>21</v>
      </c>
      <c r="J14" s="71"/>
      <c r="K14" s="30" t="s">
        <v>0</v>
      </c>
      <c r="L14" s="31"/>
      <c r="N14" s="21" t="str">
        <f t="shared" si="2"/>
        <v/>
      </c>
      <c r="O14">
        <f>IFERROR(VLOOKUP(C14,$H$214:$I$217,2,FALSE),"")</f>
        <v>4</v>
      </c>
      <c r="P14" s="24"/>
      <c r="Q14" s="24"/>
      <c r="R14" s="24"/>
    </row>
    <row r="15" spans="2:20" ht="16.5" customHeight="1" x14ac:dyDescent="0.15">
      <c r="E15" s="30" t="s">
        <v>81</v>
      </c>
      <c r="F15" s="30" t="s">
        <v>112</v>
      </c>
      <c r="G15" s="30" t="s">
        <v>113</v>
      </c>
      <c r="H15" s="30">
        <v>2</v>
      </c>
      <c r="I15" s="30">
        <v>10</v>
      </c>
      <c r="J15" s="23" t="str">
        <f>IF(COUNT(I15)=1,"級",IF(COUNTBLANK(I15)=1,"","段"))</f>
        <v>級</v>
      </c>
      <c r="K15" s="30"/>
      <c r="L15" s="31"/>
      <c r="N15" s="21">
        <f t="shared" si="2"/>
        <v>112</v>
      </c>
      <c r="P15" s="24" t="str">
        <f t="shared" si="3"/>
        <v/>
      </c>
      <c r="Q15" s="24" t="str">
        <f t="shared" si="3"/>
        <v/>
      </c>
      <c r="R15" s="24" t="str">
        <f>IF(AND(COUNTA(F15:I15,K15)&gt;0,COUNTA(F15:K15)&lt;5),1,"")</f>
        <v/>
      </c>
    </row>
    <row r="16" spans="2:20" ht="16.5" customHeight="1" x14ac:dyDescent="0.15">
      <c r="E16" s="30" t="s">
        <v>77</v>
      </c>
      <c r="F16" s="30" t="s">
        <v>114</v>
      </c>
      <c r="G16" s="30" t="s">
        <v>115</v>
      </c>
      <c r="H16" s="30">
        <v>1</v>
      </c>
      <c r="I16" s="30" t="s">
        <v>62</v>
      </c>
      <c r="J16" s="23" t="str">
        <f t="shared" ref="J16:J22" si="4">IF(COUNT(I16)=1,"級",IF(COUNTBLANK(I16)=1,"","段"))</f>
        <v>段</v>
      </c>
      <c r="K16" s="30"/>
      <c r="L16" s="31"/>
      <c r="N16" s="21">
        <f t="shared" si="2"/>
        <v>231</v>
      </c>
      <c r="P16" s="24" t="str">
        <f t="shared" si="3"/>
        <v/>
      </c>
      <c r="Q16" s="24" t="str">
        <f t="shared" si="3"/>
        <v/>
      </c>
      <c r="R16" s="24" t="str">
        <f t="shared" ref="R16:R55" si="5">IF(AND(COUNTA(F16:I16,K16)&gt;0,COUNTA(F16:K16)&lt;5),1,"")</f>
        <v/>
      </c>
    </row>
    <row r="17" spans="5:18" ht="16.5" customHeight="1" x14ac:dyDescent="0.15">
      <c r="E17" s="30" t="s">
        <v>78</v>
      </c>
      <c r="F17" s="30" t="s">
        <v>118</v>
      </c>
      <c r="G17" s="30" t="s">
        <v>119</v>
      </c>
      <c r="H17" s="30">
        <v>2</v>
      </c>
      <c r="I17" s="30">
        <v>3</v>
      </c>
      <c r="J17" s="23" t="str">
        <f t="shared" si="4"/>
        <v>級</v>
      </c>
      <c r="K17" s="30"/>
      <c r="L17" s="31"/>
      <c r="N17" s="21">
        <f t="shared" si="2"/>
        <v>182</v>
      </c>
      <c r="P17" s="24" t="str">
        <f t="shared" si="3"/>
        <v/>
      </c>
      <c r="Q17" s="24" t="str">
        <f t="shared" si="3"/>
        <v/>
      </c>
      <c r="R17" s="24" t="str">
        <f t="shared" si="5"/>
        <v/>
      </c>
    </row>
    <row r="18" spans="5:18" ht="16.5" customHeight="1" x14ac:dyDescent="0.15">
      <c r="E18" s="30" t="s">
        <v>82</v>
      </c>
      <c r="F18" s="30"/>
      <c r="G18" s="30"/>
      <c r="H18" s="30"/>
      <c r="I18" s="30"/>
      <c r="J18" s="23" t="str">
        <f t="shared" si="4"/>
        <v/>
      </c>
      <c r="K18" s="30"/>
      <c r="L18" s="31"/>
      <c r="N18" s="21" t="str">
        <f t="shared" si="2"/>
        <v/>
      </c>
      <c r="P18" s="24" t="str">
        <f t="shared" si="3"/>
        <v/>
      </c>
      <c r="Q18" s="24" t="str">
        <f t="shared" si="3"/>
        <v/>
      </c>
      <c r="R18" s="24" t="str">
        <f t="shared" si="5"/>
        <v/>
      </c>
    </row>
    <row r="19" spans="5:18" ht="16.5" customHeight="1" x14ac:dyDescent="0.15">
      <c r="E19" s="30" t="s">
        <v>79</v>
      </c>
      <c r="F19" s="30"/>
      <c r="G19" s="30"/>
      <c r="H19" s="30"/>
      <c r="I19" s="30"/>
      <c r="J19" s="23" t="str">
        <f t="shared" si="4"/>
        <v/>
      </c>
      <c r="K19" s="30"/>
      <c r="L19" s="31"/>
      <c r="N19" s="21" t="str">
        <f t="shared" si="2"/>
        <v/>
      </c>
      <c r="P19" s="24" t="str">
        <f t="shared" si="3"/>
        <v/>
      </c>
      <c r="Q19" s="24" t="str">
        <f t="shared" si="3"/>
        <v/>
      </c>
      <c r="R19" s="24" t="str">
        <f t="shared" si="5"/>
        <v/>
      </c>
    </row>
    <row r="20" spans="5:18" ht="16.5" customHeight="1" x14ac:dyDescent="0.15">
      <c r="E20" s="30" t="s">
        <v>80</v>
      </c>
      <c r="F20" s="30"/>
      <c r="G20" s="30"/>
      <c r="H20" s="30"/>
      <c r="I20" s="30"/>
      <c r="J20" s="23" t="str">
        <f t="shared" si="4"/>
        <v/>
      </c>
      <c r="K20" s="30"/>
      <c r="L20" s="31"/>
      <c r="N20" s="21" t="str">
        <f t="shared" si="2"/>
        <v/>
      </c>
      <c r="P20" s="24" t="str">
        <f t="shared" si="3"/>
        <v/>
      </c>
      <c r="Q20" s="24" t="str">
        <f t="shared" si="3"/>
        <v/>
      </c>
      <c r="R20" s="24" t="str">
        <f t="shared" si="5"/>
        <v/>
      </c>
    </row>
    <row r="21" spans="5:18" ht="16.5" customHeight="1" x14ac:dyDescent="0.15">
      <c r="E21" s="31"/>
      <c r="F21" s="31"/>
      <c r="G21" s="31"/>
      <c r="H21" s="31"/>
      <c r="I21" s="31"/>
      <c r="J21" s="24" t="str">
        <f t="shared" si="4"/>
        <v/>
      </c>
      <c r="K21" s="31"/>
      <c r="L21" s="31"/>
      <c r="N21" s="21" t="str">
        <f t="shared" si="2"/>
        <v/>
      </c>
      <c r="P21" s="24" t="str">
        <f t="shared" si="3"/>
        <v/>
      </c>
      <c r="Q21" s="24" t="str">
        <f t="shared" si="3"/>
        <v/>
      </c>
      <c r="R21" s="24" t="str">
        <f t="shared" si="5"/>
        <v/>
      </c>
    </row>
    <row r="22" spans="5:18" ht="16.5" customHeight="1" x14ac:dyDescent="0.15">
      <c r="E22" s="31"/>
      <c r="F22" s="31"/>
      <c r="G22" s="31"/>
      <c r="H22" s="31"/>
      <c r="I22" s="31"/>
      <c r="J22" s="24" t="str">
        <f t="shared" si="4"/>
        <v/>
      </c>
      <c r="K22" s="31"/>
      <c r="L22" s="31"/>
      <c r="N22" s="21" t="str">
        <f t="shared" si="2"/>
        <v/>
      </c>
      <c r="P22" s="24" t="str">
        <f t="shared" si="3"/>
        <v/>
      </c>
      <c r="Q22" s="24" t="str">
        <f t="shared" si="3"/>
        <v/>
      </c>
      <c r="R22" s="24" t="str">
        <f t="shared" si="5"/>
        <v/>
      </c>
    </row>
    <row r="23" spans="5:18" ht="16.5" customHeight="1" x14ac:dyDescent="0.15">
      <c r="E23" s="68" t="s">
        <v>75</v>
      </c>
      <c r="F23" s="69"/>
      <c r="G23" s="69"/>
      <c r="H23" s="69"/>
      <c r="I23" s="69"/>
      <c r="J23" s="69"/>
      <c r="K23" s="70"/>
      <c r="L23" s="31"/>
      <c r="N23" s="21" t="str">
        <f t="shared" si="2"/>
        <v/>
      </c>
      <c r="P23" s="24"/>
      <c r="Q23" s="24"/>
      <c r="R23" s="24"/>
    </row>
    <row r="24" spans="5:18" ht="16.5" customHeight="1" x14ac:dyDescent="0.15">
      <c r="E24" s="30" t="s">
        <v>76</v>
      </c>
      <c r="F24" s="30" t="s">
        <v>68</v>
      </c>
      <c r="G24" s="30" t="s">
        <v>53</v>
      </c>
      <c r="H24" s="30" t="s">
        <v>69</v>
      </c>
      <c r="I24" s="71" t="s">
        <v>21</v>
      </c>
      <c r="J24" s="71"/>
      <c r="K24" s="30" t="s">
        <v>0</v>
      </c>
      <c r="L24" s="31"/>
      <c r="N24" s="21" t="str">
        <f t="shared" si="2"/>
        <v/>
      </c>
      <c r="P24" s="24"/>
      <c r="Q24" s="24"/>
      <c r="R24" s="24"/>
    </row>
    <row r="25" spans="5:18" ht="16.5" customHeight="1" x14ac:dyDescent="0.15">
      <c r="E25" s="30">
        <v>1</v>
      </c>
      <c r="F25" s="30" t="s">
        <v>120</v>
      </c>
      <c r="G25" s="30" t="s">
        <v>121</v>
      </c>
      <c r="H25" s="30">
        <v>2</v>
      </c>
      <c r="I25" s="30" t="s">
        <v>59</v>
      </c>
      <c r="J25" s="23" t="str">
        <f>IF(COUNT(I25)=1,"級",IF(COUNTBLANK(I25)=1,"","段"))</f>
        <v>段</v>
      </c>
      <c r="K25" s="30"/>
      <c r="L25" s="31"/>
      <c r="N25" s="21">
        <f t="shared" si="2"/>
        <v>212</v>
      </c>
      <c r="P25" s="24" t="str">
        <f t="shared" si="3"/>
        <v/>
      </c>
      <c r="Q25" s="24" t="str">
        <f t="shared" si="3"/>
        <v/>
      </c>
      <c r="R25" s="24" t="str">
        <f t="shared" si="5"/>
        <v/>
      </c>
    </row>
    <row r="26" spans="5:18" ht="16.5" customHeight="1" x14ac:dyDescent="0.15">
      <c r="E26" s="30">
        <v>2</v>
      </c>
      <c r="F26" s="30" t="s">
        <v>124</v>
      </c>
      <c r="G26" s="30" t="s">
        <v>125</v>
      </c>
      <c r="H26" s="30">
        <v>3</v>
      </c>
      <c r="I26" s="30" t="s">
        <v>62</v>
      </c>
      <c r="J26" s="23" t="str">
        <f>IF(COUNT(I26)=1,"級",IF(COUNTBLANK(I26)=1,"","段"))</f>
        <v>段</v>
      </c>
      <c r="K26" s="30"/>
      <c r="L26" s="31"/>
      <c r="N26" s="21">
        <f t="shared" si="2"/>
        <v>233</v>
      </c>
      <c r="P26" s="24" t="str">
        <f t="shared" si="3"/>
        <v/>
      </c>
      <c r="Q26" s="24" t="str">
        <f t="shared" si="3"/>
        <v/>
      </c>
      <c r="R26" s="24" t="str">
        <f t="shared" si="5"/>
        <v/>
      </c>
    </row>
    <row r="27" spans="5:18" ht="16.5" customHeight="1" x14ac:dyDescent="0.15">
      <c r="E27" s="30">
        <v>3</v>
      </c>
      <c r="F27" s="30"/>
      <c r="G27" s="30"/>
      <c r="H27" s="30"/>
      <c r="I27" s="30"/>
      <c r="J27" s="23" t="str">
        <f>IF(COUNT(I27)=1,"級",IF(COUNTBLANK(I27)=1,"","段"))</f>
        <v/>
      </c>
      <c r="K27" s="30"/>
      <c r="L27" s="31"/>
      <c r="N27" s="21" t="str">
        <f t="shared" si="2"/>
        <v/>
      </c>
      <c r="P27" s="24" t="str">
        <f t="shared" si="3"/>
        <v/>
      </c>
      <c r="Q27" s="24" t="str">
        <f t="shared" si="3"/>
        <v/>
      </c>
      <c r="R27" s="24" t="str">
        <f t="shared" si="5"/>
        <v/>
      </c>
    </row>
    <row r="28" spans="5:18" ht="16.5" customHeight="1" x14ac:dyDescent="0.15">
      <c r="E28" s="30">
        <v>4</v>
      </c>
      <c r="F28" s="30"/>
      <c r="G28" s="30"/>
      <c r="H28" s="30"/>
      <c r="I28" s="30"/>
      <c r="J28" s="23" t="str">
        <f t="shared" ref="J28:J41" si="6">IF(COUNT(I28)=1,"級",IF(COUNTBLANK(I28)=1,"","段"))</f>
        <v/>
      </c>
      <c r="K28" s="30"/>
      <c r="L28" s="31"/>
      <c r="N28" s="21" t="str">
        <f t="shared" si="2"/>
        <v/>
      </c>
      <c r="P28" s="24" t="str">
        <f t="shared" si="3"/>
        <v/>
      </c>
      <c r="Q28" s="24" t="str">
        <f t="shared" si="3"/>
        <v/>
      </c>
      <c r="R28" s="24" t="str">
        <f t="shared" si="5"/>
        <v/>
      </c>
    </row>
    <row r="29" spans="5:18" ht="16.5" customHeight="1" x14ac:dyDescent="0.15">
      <c r="E29" s="30">
        <v>5</v>
      </c>
      <c r="F29" s="30"/>
      <c r="G29" s="30"/>
      <c r="H29" s="30"/>
      <c r="I29" s="30"/>
      <c r="J29" s="23" t="str">
        <f t="shared" si="6"/>
        <v/>
      </c>
      <c r="K29" s="30"/>
      <c r="L29" s="31"/>
      <c r="N29" s="21" t="str">
        <f t="shared" si="2"/>
        <v/>
      </c>
      <c r="P29" s="24" t="str">
        <f t="shared" si="3"/>
        <v/>
      </c>
      <c r="Q29" s="24" t="str">
        <f t="shared" si="3"/>
        <v/>
      </c>
      <c r="R29" s="24" t="str">
        <f t="shared" si="5"/>
        <v/>
      </c>
    </row>
    <row r="30" spans="5:18" ht="16.5" customHeight="1" x14ac:dyDescent="0.15">
      <c r="E30" s="30">
        <v>6</v>
      </c>
      <c r="F30" s="30"/>
      <c r="G30" s="30"/>
      <c r="H30" s="30"/>
      <c r="I30" s="30"/>
      <c r="J30" s="23" t="str">
        <f t="shared" si="6"/>
        <v/>
      </c>
      <c r="K30" s="30"/>
      <c r="L30" s="31"/>
      <c r="N30" s="21" t="str">
        <f t="shared" si="2"/>
        <v/>
      </c>
      <c r="P30" s="24" t="str">
        <f t="shared" si="3"/>
        <v/>
      </c>
      <c r="Q30" s="24" t="str">
        <f t="shared" si="3"/>
        <v/>
      </c>
      <c r="R30" s="24" t="str">
        <f t="shared" si="5"/>
        <v/>
      </c>
    </row>
    <row r="31" spans="5:18" ht="16.5" customHeight="1" x14ac:dyDescent="0.15">
      <c r="E31" s="30">
        <v>7</v>
      </c>
      <c r="F31" s="30"/>
      <c r="G31" s="30"/>
      <c r="H31" s="30"/>
      <c r="I31" s="30"/>
      <c r="J31" s="23" t="str">
        <f t="shared" si="6"/>
        <v/>
      </c>
      <c r="K31" s="30"/>
      <c r="L31" s="31"/>
      <c r="N31" s="21" t="str">
        <f t="shared" si="2"/>
        <v/>
      </c>
      <c r="P31" s="24" t="str">
        <f t="shared" si="3"/>
        <v/>
      </c>
      <c r="Q31" s="24" t="str">
        <f t="shared" si="3"/>
        <v/>
      </c>
      <c r="R31" s="24" t="str">
        <f t="shared" si="5"/>
        <v/>
      </c>
    </row>
    <row r="32" spans="5:18" ht="16.5" customHeight="1" x14ac:dyDescent="0.15">
      <c r="E32" s="30">
        <v>8</v>
      </c>
      <c r="F32" s="30"/>
      <c r="G32" s="30"/>
      <c r="H32" s="30"/>
      <c r="I32" s="30"/>
      <c r="J32" s="23" t="str">
        <f t="shared" si="6"/>
        <v/>
      </c>
      <c r="K32" s="30"/>
      <c r="L32" s="31"/>
      <c r="N32" s="21" t="str">
        <f t="shared" si="2"/>
        <v/>
      </c>
      <c r="P32" s="24" t="str">
        <f t="shared" si="3"/>
        <v/>
      </c>
      <c r="Q32" s="24" t="str">
        <f t="shared" si="3"/>
        <v/>
      </c>
      <c r="R32" s="24" t="str">
        <f t="shared" si="5"/>
        <v/>
      </c>
    </row>
    <row r="33" spans="5:18" ht="16.5" customHeight="1" x14ac:dyDescent="0.15">
      <c r="E33" s="30">
        <v>9</v>
      </c>
      <c r="F33" s="30"/>
      <c r="G33" s="30"/>
      <c r="H33" s="30"/>
      <c r="I33" s="30"/>
      <c r="J33" s="23" t="str">
        <f t="shared" si="6"/>
        <v/>
      </c>
      <c r="K33" s="30"/>
      <c r="L33" s="31"/>
      <c r="N33" s="21" t="str">
        <f t="shared" si="2"/>
        <v/>
      </c>
      <c r="P33" s="24" t="str">
        <f t="shared" si="3"/>
        <v/>
      </c>
      <c r="Q33" s="24" t="str">
        <f t="shared" si="3"/>
        <v/>
      </c>
      <c r="R33" s="24" t="str">
        <f t="shared" si="5"/>
        <v/>
      </c>
    </row>
    <row r="34" spans="5:18" ht="16.5" customHeight="1" x14ac:dyDescent="0.15">
      <c r="E34" s="30">
        <v>10</v>
      </c>
      <c r="F34" s="30"/>
      <c r="G34" s="30"/>
      <c r="H34" s="30"/>
      <c r="I34" s="30"/>
      <c r="J34" s="23" t="str">
        <f t="shared" si="6"/>
        <v/>
      </c>
      <c r="K34" s="30"/>
      <c r="L34" s="31"/>
      <c r="N34" s="21" t="str">
        <f t="shared" si="2"/>
        <v/>
      </c>
      <c r="P34" s="24" t="str">
        <f t="shared" si="3"/>
        <v/>
      </c>
      <c r="Q34" s="24" t="str">
        <f t="shared" si="3"/>
        <v/>
      </c>
      <c r="R34" s="24" t="str">
        <f t="shared" si="5"/>
        <v/>
      </c>
    </row>
    <row r="35" spans="5:18" ht="16.5" customHeight="1" x14ac:dyDescent="0.15">
      <c r="E35" s="30">
        <v>11</v>
      </c>
      <c r="F35" s="30"/>
      <c r="G35" s="30"/>
      <c r="H35" s="30"/>
      <c r="I35" s="30"/>
      <c r="J35" s="23" t="str">
        <f t="shared" si="6"/>
        <v/>
      </c>
      <c r="K35" s="30"/>
      <c r="L35" s="31"/>
      <c r="N35" s="21" t="str">
        <f t="shared" si="2"/>
        <v/>
      </c>
      <c r="P35" s="24" t="str">
        <f t="shared" si="3"/>
        <v/>
      </c>
      <c r="Q35" s="24" t="str">
        <f t="shared" si="3"/>
        <v/>
      </c>
      <c r="R35" s="24" t="str">
        <f t="shared" si="5"/>
        <v/>
      </c>
    </row>
    <row r="36" spans="5:18" ht="16.5" customHeight="1" x14ac:dyDescent="0.15">
      <c r="E36" s="30">
        <v>12</v>
      </c>
      <c r="F36" s="30"/>
      <c r="G36" s="30"/>
      <c r="H36" s="30"/>
      <c r="I36" s="30"/>
      <c r="J36" s="23" t="str">
        <f t="shared" si="6"/>
        <v/>
      </c>
      <c r="K36" s="30"/>
      <c r="L36" s="31"/>
      <c r="N36" s="21" t="str">
        <f t="shared" si="2"/>
        <v/>
      </c>
      <c r="P36" s="24" t="str">
        <f t="shared" si="3"/>
        <v/>
      </c>
      <c r="Q36" s="24" t="str">
        <f t="shared" si="3"/>
        <v/>
      </c>
      <c r="R36" s="24" t="str">
        <f t="shared" si="5"/>
        <v/>
      </c>
    </row>
    <row r="37" spans="5:18" ht="16.5" customHeight="1" x14ac:dyDescent="0.15">
      <c r="E37" s="30">
        <v>13</v>
      </c>
      <c r="F37" s="30"/>
      <c r="G37" s="30"/>
      <c r="H37" s="30"/>
      <c r="I37" s="30"/>
      <c r="J37" s="23" t="str">
        <f t="shared" si="6"/>
        <v/>
      </c>
      <c r="K37" s="30"/>
      <c r="L37" s="31"/>
      <c r="N37" s="21" t="str">
        <f t="shared" si="2"/>
        <v/>
      </c>
      <c r="P37" s="24" t="str">
        <f t="shared" si="3"/>
        <v/>
      </c>
      <c r="Q37" s="24" t="str">
        <f t="shared" si="3"/>
        <v/>
      </c>
      <c r="R37" s="24" t="str">
        <f t="shared" si="5"/>
        <v/>
      </c>
    </row>
    <row r="38" spans="5:18" ht="16.5" customHeight="1" x14ac:dyDescent="0.15">
      <c r="E38" s="30">
        <v>14</v>
      </c>
      <c r="F38" s="30"/>
      <c r="G38" s="30"/>
      <c r="H38" s="30"/>
      <c r="I38" s="30"/>
      <c r="J38" s="23" t="str">
        <f t="shared" si="6"/>
        <v/>
      </c>
      <c r="K38" s="30"/>
      <c r="L38" s="31"/>
      <c r="N38" s="21" t="str">
        <f t="shared" si="2"/>
        <v/>
      </c>
      <c r="P38" s="24" t="str">
        <f t="shared" si="3"/>
        <v/>
      </c>
      <c r="Q38" s="24" t="str">
        <f t="shared" si="3"/>
        <v/>
      </c>
      <c r="R38" s="24" t="str">
        <f t="shared" si="5"/>
        <v/>
      </c>
    </row>
    <row r="39" spans="5:18" ht="16.5" customHeight="1" x14ac:dyDescent="0.15">
      <c r="E39" s="30">
        <v>15</v>
      </c>
      <c r="F39" s="30"/>
      <c r="G39" s="30"/>
      <c r="H39" s="30"/>
      <c r="I39" s="30"/>
      <c r="J39" s="23" t="str">
        <f t="shared" si="6"/>
        <v/>
      </c>
      <c r="K39" s="30"/>
      <c r="L39" s="31"/>
      <c r="N39" s="21" t="str">
        <f t="shared" si="2"/>
        <v/>
      </c>
      <c r="P39" s="24" t="str">
        <f t="shared" si="3"/>
        <v/>
      </c>
      <c r="Q39" s="24" t="str">
        <f t="shared" si="3"/>
        <v/>
      </c>
      <c r="R39" s="24" t="str">
        <f t="shared" si="5"/>
        <v/>
      </c>
    </row>
    <row r="40" spans="5:18" ht="16.5" customHeight="1" x14ac:dyDescent="0.15">
      <c r="E40" s="31" t="str">
        <f>IF(COUNTA(F40:K40)=5,MAX($E$24:E39)+1,"")</f>
        <v/>
      </c>
      <c r="F40" s="31"/>
      <c r="G40" s="31"/>
      <c r="H40" s="31"/>
      <c r="I40" s="31"/>
      <c r="J40" s="24" t="str">
        <f t="shared" si="6"/>
        <v/>
      </c>
      <c r="K40" s="31"/>
      <c r="L40" s="31"/>
      <c r="N40" s="21" t="str">
        <f t="shared" si="2"/>
        <v/>
      </c>
      <c r="P40" s="24" t="str">
        <f t="shared" si="3"/>
        <v/>
      </c>
      <c r="Q40" s="24" t="str">
        <f t="shared" si="3"/>
        <v/>
      </c>
      <c r="R40" s="24" t="str">
        <f t="shared" si="5"/>
        <v/>
      </c>
    </row>
    <row r="41" spans="5:18" ht="14.25" x14ac:dyDescent="0.15">
      <c r="E41" s="31" t="str">
        <f>IF(COUNTA(F41:K41)=5,MAX($E$24:E40)+1,"")</f>
        <v/>
      </c>
      <c r="F41" s="31"/>
      <c r="G41" s="31"/>
      <c r="H41" s="31"/>
      <c r="I41" s="31"/>
      <c r="J41" s="24" t="str">
        <f t="shared" si="6"/>
        <v/>
      </c>
      <c r="K41" s="31"/>
      <c r="L41" s="31"/>
      <c r="N41" s="21" t="str">
        <f t="shared" si="2"/>
        <v/>
      </c>
      <c r="P41" s="24" t="str">
        <f t="shared" si="3"/>
        <v/>
      </c>
      <c r="Q41" s="24" t="str">
        <f t="shared" si="3"/>
        <v/>
      </c>
      <c r="R41" s="24" t="str">
        <f t="shared" si="5"/>
        <v/>
      </c>
    </row>
    <row r="42" spans="5:18" ht="16.5" customHeight="1" x14ac:dyDescent="0.15">
      <c r="E42" s="68" t="s">
        <v>83</v>
      </c>
      <c r="F42" s="69"/>
      <c r="G42" s="69"/>
      <c r="H42" s="69"/>
      <c r="I42" s="69"/>
      <c r="J42" s="69"/>
      <c r="K42" s="70"/>
      <c r="L42" s="31"/>
      <c r="N42" s="21" t="str">
        <f t="shared" si="2"/>
        <v/>
      </c>
      <c r="P42" s="24"/>
      <c r="Q42" s="24"/>
      <c r="R42" s="24"/>
    </row>
    <row r="43" spans="5:18" ht="16.5" customHeight="1" x14ac:dyDescent="0.15">
      <c r="E43" s="30" t="s">
        <v>76</v>
      </c>
      <c r="F43" s="30" t="s">
        <v>68</v>
      </c>
      <c r="G43" s="30" t="s">
        <v>53</v>
      </c>
      <c r="H43" s="30" t="s">
        <v>69</v>
      </c>
      <c r="I43" s="71" t="s">
        <v>21</v>
      </c>
      <c r="J43" s="71"/>
      <c r="K43" s="30" t="s">
        <v>0</v>
      </c>
      <c r="L43" s="31"/>
      <c r="N43" s="21" t="str">
        <f t="shared" si="2"/>
        <v/>
      </c>
      <c r="P43" s="24"/>
      <c r="Q43" s="24"/>
      <c r="R43" s="24"/>
    </row>
    <row r="44" spans="5:18" ht="16.5" customHeight="1" x14ac:dyDescent="0.15">
      <c r="E44" s="30">
        <v>1</v>
      </c>
      <c r="F44" s="30" t="s">
        <v>126</v>
      </c>
      <c r="G44" s="30" t="s">
        <v>127</v>
      </c>
      <c r="H44" s="30">
        <v>1</v>
      </c>
      <c r="I44" s="30">
        <v>10</v>
      </c>
      <c r="J44" s="23" t="str">
        <f>IF(COUNT(I44)=1,"級",IF(COUNTBLANK(I44)=1,"","段"))</f>
        <v>級</v>
      </c>
      <c r="K44" s="30"/>
      <c r="L44" s="31"/>
      <c r="N44" s="21">
        <f t="shared" si="2"/>
        <v>111</v>
      </c>
      <c r="P44" s="24" t="str">
        <f t="shared" si="3"/>
        <v/>
      </c>
      <c r="Q44" s="24" t="str">
        <f t="shared" si="3"/>
        <v/>
      </c>
      <c r="R44" s="24" t="str">
        <f t="shared" si="5"/>
        <v/>
      </c>
    </row>
    <row r="45" spans="5:18" ht="16.5" customHeight="1" x14ac:dyDescent="0.15">
      <c r="E45" s="30">
        <v>2</v>
      </c>
      <c r="F45" s="30"/>
      <c r="G45" s="30"/>
      <c r="H45" s="30"/>
      <c r="I45" s="30"/>
      <c r="J45" s="23" t="str">
        <f>IF(COUNT(I45)=1,"級",IF(COUNTBLANK(I45)=1,"","段"))</f>
        <v/>
      </c>
      <c r="K45" s="30"/>
      <c r="L45" s="31"/>
      <c r="N45" s="21" t="str">
        <f t="shared" si="2"/>
        <v/>
      </c>
      <c r="P45" s="24" t="str">
        <f t="shared" si="3"/>
        <v/>
      </c>
      <c r="Q45" s="24" t="str">
        <f t="shared" si="3"/>
        <v/>
      </c>
      <c r="R45" s="24" t="str">
        <f t="shared" si="5"/>
        <v/>
      </c>
    </row>
    <row r="46" spans="5:18" ht="16.5" customHeight="1" x14ac:dyDescent="0.15">
      <c r="E46" s="30">
        <v>3</v>
      </c>
      <c r="F46" s="30"/>
      <c r="G46" s="30"/>
      <c r="H46" s="30"/>
      <c r="I46" s="30"/>
      <c r="J46" s="23" t="str">
        <f>IF(COUNT(I46)=1,"級",IF(COUNTBLANK(I46)=1,"","段"))</f>
        <v/>
      </c>
      <c r="K46" s="30"/>
      <c r="L46" s="31"/>
      <c r="N46" s="21" t="str">
        <f t="shared" si="2"/>
        <v/>
      </c>
      <c r="P46" s="24" t="str">
        <f t="shared" si="3"/>
        <v/>
      </c>
      <c r="Q46" s="24" t="str">
        <f t="shared" si="3"/>
        <v/>
      </c>
      <c r="R46" s="24" t="str">
        <f t="shared" si="5"/>
        <v/>
      </c>
    </row>
    <row r="47" spans="5:18" ht="16.5" customHeight="1" x14ac:dyDescent="0.15">
      <c r="E47" s="30">
        <v>4</v>
      </c>
      <c r="F47" s="30"/>
      <c r="G47" s="30"/>
      <c r="H47" s="30"/>
      <c r="I47" s="30"/>
      <c r="J47" s="23" t="str">
        <f>IF(COUNT(I47)=1,"級",IF(COUNTBLANK(I47)=1,"","段"))</f>
        <v/>
      </c>
      <c r="K47" s="30"/>
      <c r="L47" s="31"/>
      <c r="N47" s="21" t="str">
        <f t="shared" si="2"/>
        <v/>
      </c>
      <c r="P47" s="24" t="str">
        <f t="shared" si="3"/>
        <v/>
      </c>
      <c r="Q47" s="24" t="str">
        <f t="shared" si="3"/>
        <v/>
      </c>
      <c r="R47" s="24" t="str">
        <f t="shared" si="5"/>
        <v/>
      </c>
    </row>
    <row r="48" spans="5:18" ht="16.5" customHeight="1" x14ac:dyDescent="0.15">
      <c r="E48" s="30">
        <v>5</v>
      </c>
      <c r="F48" s="30"/>
      <c r="G48" s="30"/>
      <c r="H48" s="30"/>
      <c r="I48" s="30"/>
      <c r="J48" s="23" t="str">
        <f>IF(COUNT(I48)=1,"級",IF(COUNTBLANK(I48)=1,"","段"))</f>
        <v/>
      </c>
      <c r="K48" s="30"/>
      <c r="L48" s="31"/>
      <c r="N48" s="21" t="str">
        <f t="shared" si="2"/>
        <v/>
      </c>
      <c r="P48" s="24" t="str">
        <f t="shared" si="3"/>
        <v/>
      </c>
      <c r="Q48" s="24" t="str">
        <f t="shared" si="3"/>
        <v/>
      </c>
      <c r="R48" s="24" t="str">
        <f t="shared" si="5"/>
        <v/>
      </c>
    </row>
    <row r="49" spans="5:18" ht="16.5" customHeight="1" x14ac:dyDescent="0.15">
      <c r="E49" s="30">
        <v>6</v>
      </c>
      <c r="F49" s="30"/>
      <c r="G49" s="30"/>
      <c r="H49" s="30"/>
      <c r="I49" s="30"/>
      <c r="J49" s="23" t="str">
        <f t="shared" ref="J49:J55" si="7">IF(COUNT(I49)=1,"級",IF(COUNTBLANK(I49)=1,"","段"))</f>
        <v/>
      </c>
      <c r="K49" s="30"/>
      <c r="L49" s="31"/>
      <c r="N49" s="21" t="str">
        <f t="shared" si="2"/>
        <v/>
      </c>
      <c r="P49" s="24" t="str">
        <f t="shared" si="3"/>
        <v/>
      </c>
      <c r="Q49" s="24" t="str">
        <f t="shared" si="3"/>
        <v/>
      </c>
      <c r="R49" s="24" t="str">
        <f t="shared" si="5"/>
        <v/>
      </c>
    </row>
    <row r="50" spans="5:18" ht="16.5" customHeight="1" x14ac:dyDescent="0.15">
      <c r="E50" s="30">
        <v>7</v>
      </c>
      <c r="F50" s="30"/>
      <c r="G50" s="30"/>
      <c r="H50" s="30"/>
      <c r="I50" s="30"/>
      <c r="J50" s="23" t="str">
        <f t="shared" si="7"/>
        <v/>
      </c>
      <c r="K50" s="30"/>
      <c r="L50" s="31"/>
      <c r="N50" s="21" t="str">
        <f t="shared" si="2"/>
        <v/>
      </c>
      <c r="P50" s="24" t="str">
        <f t="shared" si="3"/>
        <v/>
      </c>
      <c r="Q50" s="24" t="str">
        <f t="shared" si="3"/>
        <v/>
      </c>
      <c r="R50" s="24" t="str">
        <f t="shared" si="5"/>
        <v/>
      </c>
    </row>
    <row r="51" spans="5:18" ht="16.5" customHeight="1" x14ac:dyDescent="0.15">
      <c r="E51" s="30">
        <v>8</v>
      </c>
      <c r="F51" s="30"/>
      <c r="G51" s="30"/>
      <c r="H51" s="30"/>
      <c r="I51" s="30"/>
      <c r="J51" s="23" t="str">
        <f t="shared" si="7"/>
        <v/>
      </c>
      <c r="K51" s="30"/>
      <c r="L51" s="31"/>
      <c r="N51" s="21" t="str">
        <f t="shared" si="2"/>
        <v/>
      </c>
      <c r="P51" s="24" t="str">
        <f t="shared" si="3"/>
        <v/>
      </c>
      <c r="Q51" s="24" t="str">
        <f t="shared" si="3"/>
        <v/>
      </c>
      <c r="R51" s="24" t="str">
        <f t="shared" si="5"/>
        <v/>
      </c>
    </row>
    <row r="52" spans="5:18" ht="16.5" customHeight="1" x14ac:dyDescent="0.15">
      <c r="E52" s="30">
        <v>9</v>
      </c>
      <c r="F52" s="30"/>
      <c r="G52" s="30"/>
      <c r="H52" s="30"/>
      <c r="I52" s="30"/>
      <c r="J52" s="23" t="str">
        <f t="shared" si="7"/>
        <v/>
      </c>
      <c r="K52" s="30"/>
      <c r="L52" s="31"/>
      <c r="N52" s="21" t="str">
        <f t="shared" si="2"/>
        <v/>
      </c>
      <c r="P52" s="24" t="str">
        <f t="shared" si="3"/>
        <v/>
      </c>
      <c r="Q52" s="24" t="str">
        <f t="shared" si="3"/>
        <v/>
      </c>
      <c r="R52" s="24" t="str">
        <f t="shared" si="5"/>
        <v/>
      </c>
    </row>
    <row r="53" spans="5:18" ht="16.5" customHeight="1" x14ac:dyDescent="0.15">
      <c r="E53" s="30">
        <v>10</v>
      </c>
      <c r="F53" s="30"/>
      <c r="G53" s="30"/>
      <c r="H53" s="30"/>
      <c r="I53" s="30"/>
      <c r="J53" s="23" t="str">
        <f t="shared" si="7"/>
        <v/>
      </c>
      <c r="K53" s="30"/>
      <c r="L53" s="31"/>
      <c r="N53" s="21" t="str">
        <f t="shared" si="2"/>
        <v/>
      </c>
      <c r="P53" s="24" t="str">
        <f t="shared" si="3"/>
        <v/>
      </c>
      <c r="Q53" s="24" t="str">
        <f t="shared" si="3"/>
        <v/>
      </c>
      <c r="R53" s="24" t="str">
        <f t="shared" si="5"/>
        <v/>
      </c>
    </row>
    <row r="54" spans="5:18" ht="14.25" x14ac:dyDescent="0.15">
      <c r="E54" s="1" t="str">
        <f>IF(COUNTA(F54:K54)=5,MAX($E$43:E53)+1,"")</f>
        <v/>
      </c>
      <c r="F54" s="32"/>
      <c r="G54" s="32"/>
      <c r="H54" s="32"/>
      <c r="I54" s="32"/>
      <c r="J54" t="str">
        <f t="shared" si="7"/>
        <v/>
      </c>
      <c r="K54" s="32"/>
      <c r="L54" s="32"/>
      <c r="N54" s="21" t="str">
        <f t="shared" si="2"/>
        <v/>
      </c>
      <c r="P54" s="24" t="str">
        <f t="shared" si="3"/>
        <v/>
      </c>
      <c r="Q54" s="24" t="str">
        <f t="shared" si="3"/>
        <v/>
      </c>
      <c r="R54" s="24" t="str">
        <f t="shared" si="5"/>
        <v/>
      </c>
    </row>
    <row r="55" spans="5:18" ht="14.25" x14ac:dyDescent="0.15">
      <c r="E55" s="1" t="str">
        <f>IF(COUNTA(F55:K55)=5,MAX($E$43:E54)+1,"")</f>
        <v/>
      </c>
      <c r="F55" s="32"/>
      <c r="G55" s="32"/>
      <c r="H55" s="32"/>
      <c r="I55" s="32"/>
      <c r="J55" t="str">
        <f t="shared" si="7"/>
        <v/>
      </c>
      <c r="K55" s="32"/>
      <c r="L55" s="32"/>
      <c r="N55" s="21" t="str">
        <f t="shared" si="2"/>
        <v/>
      </c>
      <c r="P55" s="24" t="str">
        <f t="shared" si="3"/>
        <v/>
      </c>
      <c r="Q55" s="24" t="str">
        <f t="shared" si="3"/>
        <v/>
      </c>
      <c r="R55" s="24" t="str">
        <f t="shared" si="5"/>
        <v/>
      </c>
    </row>
    <row r="56" spans="5:18" x14ac:dyDescent="0.15">
      <c r="E56" s="1"/>
      <c r="F56" s="32"/>
      <c r="G56" s="32"/>
      <c r="H56" s="32"/>
      <c r="I56" s="32"/>
      <c r="J56" s="32"/>
      <c r="K56" s="32"/>
      <c r="L56" s="32"/>
    </row>
    <row r="57" spans="5:18" x14ac:dyDescent="0.15">
      <c r="E57" s="1"/>
      <c r="F57" s="32"/>
      <c r="G57" s="32"/>
      <c r="H57" s="32"/>
      <c r="I57" s="32"/>
      <c r="J57" s="32"/>
      <c r="K57" s="32"/>
      <c r="L57" s="32"/>
    </row>
    <row r="58" spans="5:18" x14ac:dyDescent="0.15">
      <c r="E58" s="1"/>
      <c r="F58" s="32"/>
      <c r="G58" s="32"/>
      <c r="H58" s="32"/>
      <c r="I58" s="32"/>
      <c r="J58" s="32"/>
      <c r="K58" s="32"/>
      <c r="L58" s="32"/>
    </row>
    <row r="59" spans="5:18" x14ac:dyDescent="0.15">
      <c r="E59" s="1"/>
      <c r="F59" s="32"/>
      <c r="G59" s="32"/>
      <c r="H59" s="32"/>
      <c r="I59" s="32"/>
      <c r="J59" s="32"/>
      <c r="K59" s="32"/>
      <c r="L59" s="32"/>
    </row>
    <row r="60" spans="5:18" x14ac:dyDescent="0.15">
      <c r="E60" s="1"/>
      <c r="F60" s="32"/>
      <c r="G60" s="32"/>
      <c r="H60" s="32"/>
      <c r="I60" s="32"/>
      <c r="J60" s="32"/>
      <c r="K60" s="32"/>
      <c r="L60" s="32"/>
    </row>
    <row r="61" spans="5:18" x14ac:dyDescent="0.15">
      <c r="E61" s="1"/>
      <c r="F61" s="32"/>
      <c r="G61" s="32"/>
      <c r="H61" s="32"/>
      <c r="I61" s="32"/>
      <c r="J61" s="32"/>
      <c r="K61" s="32"/>
      <c r="L61" s="32"/>
    </row>
    <row r="62" spans="5:18" x14ac:dyDescent="0.15">
      <c r="E62" s="1"/>
      <c r="F62" s="32"/>
      <c r="G62" s="32"/>
      <c r="H62" s="32"/>
      <c r="I62" s="32"/>
      <c r="J62" s="32"/>
      <c r="K62" s="32"/>
      <c r="L62" s="32"/>
    </row>
    <row r="63" spans="5:18" x14ac:dyDescent="0.15">
      <c r="E63" s="1"/>
      <c r="F63" s="32"/>
      <c r="G63" s="32"/>
      <c r="H63" s="32"/>
      <c r="I63" s="32"/>
      <c r="J63" s="32"/>
      <c r="K63" s="32"/>
      <c r="L63" s="32"/>
    </row>
    <row r="64" spans="5:18" x14ac:dyDescent="0.15">
      <c r="E64" s="1"/>
      <c r="F64" s="32"/>
      <c r="G64" s="32"/>
      <c r="H64" s="32"/>
      <c r="I64" s="32"/>
      <c r="J64" s="32"/>
      <c r="K64" s="32"/>
      <c r="L64" s="32"/>
    </row>
    <row r="65" spans="5:12" x14ac:dyDescent="0.15">
      <c r="E65" s="1"/>
      <c r="F65" s="32"/>
      <c r="G65" s="32"/>
      <c r="H65" s="32"/>
      <c r="I65" s="32"/>
      <c r="J65" s="32"/>
      <c r="K65" s="32"/>
      <c r="L65" s="32"/>
    </row>
    <row r="66" spans="5:12" x14ac:dyDescent="0.15">
      <c r="E66" s="1"/>
      <c r="F66" s="32"/>
      <c r="G66" s="32"/>
      <c r="H66" s="32"/>
      <c r="I66" s="32"/>
      <c r="J66" s="32"/>
      <c r="K66" s="32"/>
      <c r="L66" s="32"/>
    </row>
    <row r="67" spans="5:12" x14ac:dyDescent="0.15">
      <c r="E67" s="1"/>
      <c r="F67" s="32"/>
      <c r="G67" s="32"/>
      <c r="H67" s="32"/>
      <c r="I67" s="32"/>
      <c r="J67" s="32"/>
      <c r="K67" s="32"/>
      <c r="L67" s="32"/>
    </row>
    <row r="68" spans="5:12" x14ac:dyDescent="0.15">
      <c r="E68" s="1"/>
      <c r="F68" s="32"/>
      <c r="G68" s="32"/>
      <c r="H68" s="32"/>
      <c r="I68" s="32"/>
      <c r="J68" s="32"/>
      <c r="K68" s="32"/>
      <c r="L68" s="32"/>
    </row>
    <row r="69" spans="5:12" x14ac:dyDescent="0.15">
      <c r="E69" s="1"/>
      <c r="F69" s="32"/>
      <c r="G69" s="32"/>
      <c r="H69" s="32"/>
      <c r="I69" s="32"/>
      <c r="J69" s="32"/>
      <c r="K69" s="32"/>
      <c r="L69" s="32"/>
    </row>
    <row r="70" spans="5:12" x14ac:dyDescent="0.15">
      <c r="E70" s="1"/>
      <c r="F70" s="32"/>
      <c r="G70" s="32"/>
      <c r="H70" s="32"/>
      <c r="I70" s="32"/>
      <c r="J70" s="32"/>
      <c r="K70" s="32"/>
      <c r="L70" s="32"/>
    </row>
    <row r="71" spans="5:12" x14ac:dyDescent="0.15">
      <c r="E71" s="1"/>
      <c r="F71" s="32"/>
      <c r="G71" s="32"/>
      <c r="H71" s="32"/>
      <c r="I71" s="32"/>
      <c r="J71" s="32"/>
      <c r="K71" s="32"/>
      <c r="L71" s="32"/>
    </row>
    <row r="72" spans="5:12" x14ac:dyDescent="0.15">
      <c r="E72" s="1"/>
      <c r="F72" s="32"/>
      <c r="G72" s="32"/>
      <c r="H72" s="32"/>
      <c r="I72" s="32"/>
      <c r="J72" s="32"/>
      <c r="K72" s="32"/>
      <c r="L72" s="32"/>
    </row>
    <row r="73" spans="5:12" x14ac:dyDescent="0.15">
      <c r="E73" s="1"/>
      <c r="F73" s="32"/>
      <c r="G73" s="32"/>
      <c r="H73" s="32"/>
      <c r="I73" s="32"/>
      <c r="J73" s="32"/>
      <c r="K73" s="32"/>
      <c r="L73" s="32"/>
    </row>
    <row r="74" spans="5:12" x14ac:dyDescent="0.15">
      <c r="E74" s="1"/>
      <c r="F74" s="32"/>
      <c r="G74" s="32"/>
      <c r="H74" s="32"/>
      <c r="I74" s="32"/>
      <c r="J74" s="32"/>
      <c r="K74" s="32"/>
      <c r="L74" s="32"/>
    </row>
    <row r="75" spans="5:12" x14ac:dyDescent="0.15">
      <c r="E75" s="1"/>
      <c r="F75" s="32"/>
      <c r="G75" s="32"/>
      <c r="H75" s="32"/>
      <c r="I75" s="32"/>
      <c r="J75" s="32"/>
      <c r="K75" s="32"/>
      <c r="L75" s="32"/>
    </row>
    <row r="76" spans="5:12" x14ac:dyDescent="0.15">
      <c r="E76" s="1"/>
      <c r="F76" s="32"/>
      <c r="G76" s="32"/>
      <c r="H76" s="32"/>
      <c r="I76" s="32"/>
      <c r="J76" s="32"/>
      <c r="K76" s="32"/>
      <c r="L76" s="32"/>
    </row>
    <row r="77" spans="5:12" x14ac:dyDescent="0.15">
      <c r="E77" s="1"/>
      <c r="F77" s="32"/>
      <c r="G77" s="32"/>
      <c r="H77" s="32"/>
      <c r="I77" s="32"/>
      <c r="J77" s="32"/>
      <c r="K77" s="32"/>
      <c r="L77" s="32"/>
    </row>
    <row r="78" spans="5:12" x14ac:dyDescent="0.15">
      <c r="E78" s="1"/>
      <c r="F78" s="32"/>
      <c r="G78" s="32"/>
      <c r="H78" s="32"/>
      <c r="I78" s="32"/>
      <c r="J78" s="32"/>
      <c r="K78" s="32"/>
      <c r="L78" s="32"/>
    </row>
    <row r="79" spans="5:12" x14ac:dyDescent="0.15">
      <c r="E79" s="1"/>
      <c r="F79" s="32"/>
      <c r="G79" s="32"/>
      <c r="H79" s="32"/>
      <c r="I79" s="32"/>
      <c r="J79" s="32"/>
      <c r="K79" s="32"/>
      <c r="L79" s="32"/>
    </row>
    <row r="80" spans="5:12" x14ac:dyDescent="0.15">
      <c r="E80" s="1"/>
      <c r="F80" s="32"/>
      <c r="G80" s="32"/>
      <c r="H80" s="32"/>
      <c r="I80" s="32"/>
      <c r="J80" s="32"/>
      <c r="K80" s="32"/>
      <c r="L80" s="32"/>
    </row>
    <row r="81" spans="5:12" x14ac:dyDescent="0.15">
      <c r="E81" s="1"/>
      <c r="F81" s="32"/>
      <c r="G81" s="32"/>
      <c r="H81" s="32"/>
      <c r="I81" s="32"/>
      <c r="J81" s="32"/>
      <c r="K81" s="32"/>
      <c r="L81" s="32"/>
    </row>
    <row r="82" spans="5:12" x14ac:dyDescent="0.15">
      <c r="E82" s="1"/>
      <c r="F82" s="32"/>
      <c r="G82" s="32"/>
      <c r="H82" s="32"/>
      <c r="I82" s="32"/>
      <c r="J82" s="32"/>
      <c r="K82" s="32"/>
      <c r="L82" s="32"/>
    </row>
    <row r="83" spans="5:12" x14ac:dyDescent="0.15">
      <c r="E83" s="1"/>
      <c r="F83" s="32"/>
      <c r="G83" s="32"/>
      <c r="H83" s="32"/>
      <c r="I83" s="32"/>
      <c r="J83" s="32"/>
      <c r="K83" s="32"/>
      <c r="L83" s="32"/>
    </row>
    <row r="84" spans="5:12" x14ac:dyDescent="0.15">
      <c r="E84" s="1"/>
      <c r="F84" s="32"/>
      <c r="G84" s="32"/>
      <c r="H84" s="32"/>
      <c r="I84" s="32"/>
      <c r="J84" s="32"/>
      <c r="K84" s="32"/>
      <c r="L84" s="32"/>
    </row>
    <row r="85" spans="5:12" x14ac:dyDescent="0.15">
      <c r="E85" s="1"/>
      <c r="F85" s="32"/>
      <c r="G85" s="32"/>
      <c r="H85" s="32"/>
      <c r="I85" s="32"/>
      <c r="J85" s="32"/>
      <c r="K85" s="32"/>
      <c r="L85" s="32"/>
    </row>
    <row r="86" spans="5:12" x14ac:dyDescent="0.15">
      <c r="E86" s="1"/>
      <c r="F86" s="32"/>
      <c r="G86" s="32"/>
      <c r="H86" s="32"/>
      <c r="I86" s="32"/>
      <c r="J86" s="32"/>
      <c r="K86" s="32"/>
      <c r="L86" s="32"/>
    </row>
    <row r="87" spans="5:12" x14ac:dyDescent="0.15">
      <c r="E87" s="1"/>
      <c r="F87" s="32"/>
      <c r="G87" s="32"/>
      <c r="H87" s="32"/>
      <c r="I87" s="32"/>
      <c r="J87" s="32"/>
      <c r="K87" s="32"/>
      <c r="L87" s="32"/>
    </row>
    <row r="195" hidden="1" x14ac:dyDescent="0.15"/>
    <row r="196" hidden="1" x14ac:dyDescent="0.15"/>
    <row r="197" hidden="1" x14ac:dyDescent="0.15"/>
    <row r="198" hidden="1" x14ac:dyDescent="0.15"/>
    <row r="199" hidden="1" x14ac:dyDescent="0.15"/>
    <row r="200" hidden="1" x14ac:dyDescent="0.15"/>
    <row r="201" hidden="1" x14ac:dyDescent="0.15"/>
    <row r="202" hidden="1" x14ac:dyDescent="0.15"/>
    <row r="203" hidden="1" x14ac:dyDescent="0.15"/>
    <row r="204" hidden="1" x14ac:dyDescent="0.15"/>
    <row r="205" hidden="1" x14ac:dyDescent="0.15"/>
    <row r="206" hidden="1" x14ac:dyDescent="0.15"/>
    <row r="207" hidden="1" x14ac:dyDescent="0.15"/>
    <row r="208" hidden="1" x14ac:dyDescent="0.15"/>
    <row r="209" spans="4:9" hidden="1" x14ac:dyDescent="0.15"/>
    <row r="210" spans="4:9" hidden="1" x14ac:dyDescent="0.15"/>
    <row r="211" spans="4:9" hidden="1" x14ac:dyDescent="0.15"/>
    <row r="212" spans="4:9" hidden="1" x14ac:dyDescent="0.15"/>
    <row r="213" spans="4:9" hidden="1" x14ac:dyDescent="0.15"/>
    <row r="214" spans="4:9" hidden="1" x14ac:dyDescent="0.15">
      <c r="D214" t="s">
        <v>59</v>
      </c>
      <c r="E214" s="2">
        <v>1</v>
      </c>
      <c r="F214" t="s">
        <v>60</v>
      </c>
      <c r="G214">
        <v>210</v>
      </c>
      <c r="H214" t="s">
        <v>88</v>
      </c>
      <c r="I214">
        <v>1</v>
      </c>
    </row>
    <row r="215" spans="4:9" hidden="1" x14ac:dyDescent="0.15">
      <c r="D215" t="s">
        <v>58</v>
      </c>
      <c r="E215" s="2">
        <v>2</v>
      </c>
      <c r="F215" t="s">
        <v>61</v>
      </c>
      <c r="G215">
        <v>220</v>
      </c>
      <c r="H215" t="s">
        <v>89</v>
      </c>
      <c r="I215">
        <v>2</v>
      </c>
    </row>
    <row r="216" spans="4:9" hidden="1" x14ac:dyDescent="0.15">
      <c r="D216" t="s">
        <v>62</v>
      </c>
      <c r="E216" s="2">
        <v>3</v>
      </c>
      <c r="G216">
        <v>230</v>
      </c>
      <c r="H216" t="s">
        <v>90</v>
      </c>
      <c r="I216">
        <v>3</v>
      </c>
    </row>
    <row r="217" spans="4:9" hidden="1" x14ac:dyDescent="0.15">
      <c r="D217">
        <v>1</v>
      </c>
      <c r="G217">
        <v>200</v>
      </c>
      <c r="H217" t="s">
        <v>91</v>
      </c>
      <c r="I217">
        <v>4</v>
      </c>
    </row>
    <row r="218" spans="4:9" hidden="1" x14ac:dyDescent="0.15">
      <c r="D218">
        <v>2</v>
      </c>
      <c r="G218">
        <v>190</v>
      </c>
    </row>
    <row r="219" spans="4:9" hidden="1" x14ac:dyDescent="0.15">
      <c r="D219">
        <v>3</v>
      </c>
      <c r="G219">
        <v>180</v>
      </c>
    </row>
    <row r="220" spans="4:9" hidden="1" x14ac:dyDescent="0.15">
      <c r="D220">
        <v>4</v>
      </c>
      <c r="G220">
        <v>170</v>
      </c>
    </row>
    <row r="221" spans="4:9" hidden="1" x14ac:dyDescent="0.15">
      <c r="D221">
        <v>5</v>
      </c>
      <c r="G221">
        <v>160</v>
      </c>
    </row>
    <row r="222" spans="4:9" hidden="1" x14ac:dyDescent="0.15">
      <c r="D222">
        <v>6</v>
      </c>
      <c r="G222">
        <v>150</v>
      </c>
    </row>
    <row r="223" spans="4:9" hidden="1" x14ac:dyDescent="0.15">
      <c r="D223">
        <v>7</v>
      </c>
      <c r="G223">
        <v>140</v>
      </c>
    </row>
    <row r="224" spans="4:9" hidden="1" x14ac:dyDescent="0.15">
      <c r="D224">
        <v>8</v>
      </c>
      <c r="G224">
        <v>130</v>
      </c>
    </row>
    <row r="225" spans="4:7" hidden="1" x14ac:dyDescent="0.15">
      <c r="D225">
        <v>9</v>
      </c>
      <c r="G225">
        <v>120</v>
      </c>
    </row>
    <row r="226" spans="4:7" hidden="1" x14ac:dyDescent="0.15">
      <c r="D226">
        <v>10</v>
      </c>
      <c r="G226">
        <v>110</v>
      </c>
    </row>
    <row r="227" spans="4:7" hidden="1" x14ac:dyDescent="0.15">
      <c r="D227">
        <v>11</v>
      </c>
      <c r="G227">
        <v>100</v>
      </c>
    </row>
    <row r="228" spans="4:7" hidden="1" x14ac:dyDescent="0.15">
      <c r="D228">
        <v>12</v>
      </c>
      <c r="G228">
        <v>90</v>
      </c>
    </row>
    <row r="229" spans="4:7" hidden="1" x14ac:dyDescent="0.15">
      <c r="D229">
        <v>13</v>
      </c>
      <c r="G229">
        <v>80</v>
      </c>
    </row>
    <row r="230" spans="4:7" hidden="1" x14ac:dyDescent="0.15">
      <c r="D230">
        <v>14</v>
      </c>
      <c r="G230">
        <v>70</v>
      </c>
    </row>
    <row r="231" spans="4:7" hidden="1" x14ac:dyDescent="0.15">
      <c r="D231">
        <v>15</v>
      </c>
      <c r="G231">
        <v>60</v>
      </c>
    </row>
    <row r="232" spans="4:7" hidden="1" x14ac:dyDescent="0.15">
      <c r="D232">
        <v>16</v>
      </c>
      <c r="G232">
        <v>50</v>
      </c>
    </row>
    <row r="233" spans="4:7" hidden="1" x14ac:dyDescent="0.15">
      <c r="D233">
        <v>17</v>
      </c>
      <c r="G233">
        <v>40</v>
      </c>
    </row>
    <row r="234" spans="4:7" hidden="1" x14ac:dyDescent="0.15">
      <c r="D234">
        <v>18</v>
      </c>
      <c r="G234">
        <v>30</v>
      </c>
    </row>
    <row r="235" spans="4:7" hidden="1" x14ac:dyDescent="0.15">
      <c r="D235">
        <v>19</v>
      </c>
      <c r="G235">
        <v>20</v>
      </c>
    </row>
    <row r="236" spans="4:7" hidden="1" x14ac:dyDescent="0.15">
      <c r="D236">
        <v>20</v>
      </c>
      <c r="G236">
        <v>10</v>
      </c>
    </row>
    <row r="237" spans="4:7" hidden="1" x14ac:dyDescent="0.15">
      <c r="D237" t="s">
        <v>70</v>
      </c>
      <c r="G237">
        <v>240</v>
      </c>
    </row>
    <row r="238" spans="4:7" hidden="1" x14ac:dyDescent="0.15">
      <c r="D238" t="s">
        <v>71</v>
      </c>
      <c r="G238">
        <v>250</v>
      </c>
    </row>
    <row r="239" spans="4:7" hidden="1" x14ac:dyDescent="0.15">
      <c r="D239" t="s">
        <v>72</v>
      </c>
      <c r="G239">
        <v>260</v>
      </c>
    </row>
    <row r="240" spans="4:7" hidden="1" x14ac:dyDescent="0.15"/>
    <row r="241" hidden="1" x14ac:dyDescent="0.15"/>
  </sheetData>
  <customSheetViews>
    <customSheetView guid="{BD1D9F7D-9258-4312-9E8A-B0E1A4470B7E}" fitToPage="1" printArea="1" hiddenRows="1" hiddenColumns="1">
      <selection activeCell="C23" sqref="C23"/>
      <pageMargins left="0.23622047244094491" right="0.23622047244094491" top="0.74803149606299213" bottom="0.74803149606299213" header="0.31496062992125984" footer="0.31496062992125984"/>
      <pageSetup paperSize="9" scale="91" fitToHeight="0" orientation="landscape" verticalDpi="0" r:id="rId1"/>
      <headerFooter>
        <oddHeader>&amp;C&amp;"HG丸ｺﾞｼｯｸM-PRO,標準"&amp;16大会申込書の入力例及び注意点
→「入力シート」のシートに入力をして下さい。</oddHeader>
      </headerFooter>
    </customSheetView>
  </customSheetViews>
  <mergeCells count="10">
    <mergeCell ref="E23:K23"/>
    <mergeCell ref="I24:J24"/>
    <mergeCell ref="E42:K42"/>
    <mergeCell ref="I43:J43"/>
    <mergeCell ref="B2:C2"/>
    <mergeCell ref="E2:L2"/>
    <mergeCell ref="I3:J3"/>
    <mergeCell ref="B12:C12"/>
    <mergeCell ref="E13:K13"/>
    <mergeCell ref="I14:J14"/>
  </mergeCells>
  <phoneticPr fontId="1"/>
  <conditionalFormatting sqref="C3:C9">
    <cfRule type="expression" dxfId="15" priority="6" stopIfTrue="1">
      <formula>O3=1</formula>
    </cfRule>
  </conditionalFormatting>
  <conditionalFormatting sqref="C10">
    <cfRule type="expression" dxfId="14" priority="3" stopIfTrue="1">
      <formula>$O$10=1</formula>
    </cfRule>
  </conditionalFormatting>
  <conditionalFormatting sqref="C13">
    <cfRule type="expression" dxfId="13" priority="5" stopIfTrue="1">
      <formula>$O$13=""</formula>
    </cfRule>
  </conditionalFormatting>
  <conditionalFormatting sqref="C14">
    <cfRule type="expression" dxfId="12" priority="4" stopIfTrue="1">
      <formula>COUNT($O$14)=1</formula>
    </cfRule>
    <cfRule type="expression" dxfId="11" priority="7" stopIfTrue="1">
      <formula>COUNTA($C$10)=1</formula>
    </cfRule>
  </conditionalFormatting>
  <conditionalFormatting sqref="F4:G12 F14:G22 F24:G41 F43:G55">
    <cfRule type="expression" dxfId="10" priority="8" stopIfTrue="1">
      <formula>P4=1</formula>
    </cfRule>
  </conditionalFormatting>
  <conditionalFormatting sqref="F15:J22 F25:J41 F44:J55">
    <cfRule type="expression" dxfId="9" priority="1" stopIfTrue="1">
      <formula>$R15=1</formula>
    </cfRule>
  </conditionalFormatting>
  <conditionalFormatting sqref="F4:K12">
    <cfRule type="expression" dxfId="8" priority="2" stopIfTrue="1">
      <formula>$R4=1</formula>
    </cfRule>
  </conditionalFormatting>
  <dataValidations count="4">
    <dataValidation type="list" allowBlank="1" showInputMessage="1" showErrorMessage="1" sqref="C13:C14" xr:uid="{00000000-0002-0000-0000-000000000000}">
      <formula1>$H$214:$H$217</formula1>
    </dataValidation>
    <dataValidation type="list" allowBlank="1" showInputMessage="1" showErrorMessage="1" sqref="K4:K12" xr:uid="{00000000-0002-0000-0000-000001000000}">
      <formula1>$F$214:$F$215</formula1>
    </dataValidation>
    <dataValidation type="list" allowBlank="1" showInputMessage="1" showErrorMessage="1" sqref="H4:H12 H15:H22 H25:H41 H44:H55" xr:uid="{00000000-0002-0000-0000-000002000000}">
      <formula1>$E$214:$E$216</formula1>
    </dataValidation>
    <dataValidation type="list" allowBlank="1" showInputMessage="1" showErrorMessage="1" sqref="I25:I40 I4:I10 I15:I20 I44:I53" xr:uid="{00000000-0002-0000-0000-000003000000}">
      <formula1>$D$214:$D$239</formula1>
    </dataValidation>
  </dataValidations>
  <pageMargins left="0.23622047244094491" right="0.23622047244094491" top="0.74803149606299213" bottom="0.74803149606299213" header="0.31496062992125984" footer="0.31496062992125984"/>
  <pageSetup paperSize="8" scale="93" orientation="landscape" r:id="rId2"/>
  <headerFooter>
    <oddHeader>&amp;C&amp;"HG丸ｺﾞｼｯｸM-PRO,標準"&amp;16大会申込書の入力例及び注意点
→「入力シート」のシートに入力をして下さい。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12"/>
  <sheetViews>
    <sheetView workbookViewId="0">
      <selection activeCell="K20" sqref="K20"/>
    </sheetView>
  </sheetViews>
  <sheetFormatPr defaultColWidth="9" defaultRowHeight="13.5" x14ac:dyDescent="0.15"/>
  <cols>
    <col min="1" max="1" width="4.75" style="1" bestFit="1" customWidth="1"/>
    <col min="2" max="2" width="11.25" style="1" customWidth="1"/>
    <col min="3" max="8" width="4.625" style="1" customWidth="1"/>
    <col min="9" max="9" width="5.5" style="1" customWidth="1"/>
    <col min="10" max="10" width="13.5" style="1" customWidth="1"/>
    <col min="11" max="15" width="5.25" style="1" customWidth="1"/>
    <col min="16" max="16" width="7.75" style="1" bestFit="1" customWidth="1"/>
    <col min="17" max="16384" width="9" style="1"/>
  </cols>
  <sheetData>
    <row r="1" spans="1:21" x14ac:dyDescent="0.15">
      <c r="A1" s="75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21" ht="14.25" thickBot="1" x14ac:dyDescent="0.2"/>
    <row r="3" spans="1:21" x14ac:dyDescent="0.15">
      <c r="A3" s="92" t="s">
        <v>30</v>
      </c>
      <c r="B3" s="95" t="s">
        <v>31</v>
      </c>
      <c r="C3" s="98" t="s">
        <v>32</v>
      </c>
      <c r="D3" s="99"/>
      <c r="E3" s="100" t="s">
        <v>33</v>
      </c>
      <c r="F3" s="100"/>
      <c r="G3" s="100"/>
      <c r="H3" s="100"/>
      <c r="I3" s="101" t="s">
        <v>34</v>
      </c>
      <c r="J3" s="80" t="s">
        <v>35</v>
      </c>
      <c r="K3" s="85" t="s">
        <v>36</v>
      </c>
      <c r="L3" s="88" t="s">
        <v>37</v>
      </c>
      <c r="M3" s="88" t="s">
        <v>38</v>
      </c>
      <c r="N3" s="88" t="s">
        <v>39</v>
      </c>
      <c r="O3" s="105" t="s">
        <v>40</v>
      </c>
      <c r="P3" s="109" t="s">
        <v>41</v>
      </c>
    </row>
    <row r="4" spans="1:21" x14ac:dyDescent="0.15">
      <c r="A4" s="93"/>
      <c r="B4" s="96"/>
      <c r="C4" s="103" t="s">
        <v>42</v>
      </c>
      <c r="D4" s="104"/>
      <c r="E4" s="83" t="s">
        <v>43</v>
      </c>
      <c r="F4" s="84"/>
      <c r="G4" s="83" t="s">
        <v>42</v>
      </c>
      <c r="H4" s="84"/>
      <c r="I4" s="102"/>
      <c r="J4" s="81"/>
      <c r="K4" s="86"/>
      <c r="L4" s="86"/>
      <c r="M4" s="86"/>
      <c r="N4" s="86"/>
      <c r="O4" s="106"/>
      <c r="P4" s="110"/>
    </row>
    <row r="5" spans="1:21" x14ac:dyDescent="0.15">
      <c r="A5" s="94"/>
      <c r="B5" s="97"/>
      <c r="C5" s="7" t="s">
        <v>44</v>
      </c>
      <c r="D5" s="8" t="s">
        <v>45</v>
      </c>
      <c r="E5" s="9" t="s">
        <v>46</v>
      </c>
      <c r="F5" s="10" t="s">
        <v>47</v>
      </c>
      <c r="G5" s="11" t="s">
        <v>44</v>
      </c>
      <c r="H5" s="12" t="s">
        <v>45</v>
      </c>
      <c r="I5" s="102"/>
      <c r="J5" s="82"/>
      <c r="K5" s="87"/>
      <c r="L5" s="87"/>
      <c r="M5" s="87"/>
      <c r="N5" s="87"/>
      <c r="O5" s="107"/>
      <c r="P5" s="111"/>
      <c r="R5" s="1" t="s">
        <v>57</v>
      </c>
    </row>
    <row r="6" spans="1:21" ht="14.2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1" ht="14.25" x14ac:dyDescent="0.15">
      <c r="A7" s="13"/>
      <c r="B7" s="42">
        <f>入力用シート!C4</f>
        <v>0</v>
      </c>
      <c r="C7" s="13" t="str">
        <f t="shared" ref="C7:H7" si="0">IF(C8=0,"",C8)</f>
        <v/>
      </c>
      <c r="D7" s="43" t="str">
        <f t="shared" si="0"/>
        <v/>
      </c>
      <c r="E7" s="43" t="str">
        <f t="shared" si="0"/>
        <v/>
      </c>
      <c r="F7" s="43" t="str">
        <f t="shared" si="0"/>
        <v/>
      </c>
      <c r="G7" s="43" t="str">
        <f t="shared" si="0"/>
        <v/>
      </c>
      <c r="H7" s="44" t="str">
        <f t="shared" si="0"/>
        <v/>
      </c>
      <c r="I7" s="45">
        <f>SUM(C7:D7,F7:H7)</f>
        <v>0</v>
      </c>
      <c r="J7" s="13">
        <f>入力用シート!C9</f>
        <v>0</v>
      </c>
      <c r="K7" s="6"/>
      <c r="L7" s="6" t="str">
        <f>IF(入力用シート!O13=1,"〇","")</f>
        <v/>
      </c>
      <c r="M7" s="6" t="str">
        <f>IF(入力用シート!O13=2,"〇","")</f>
        <v/>
      </c>
      <c r="N7" s="6" t="str">
        <f>IF(入力用シート!O13=3,"〇","")</f>
        <v/>
      </c>
      <c r="O7" s="46" t="str">
        <f>IF(入力用シート!O13=3,"〇","")</f>
        <v/>
      </c>
      <c r="P7" s="47" t="str">
        <f>IF(入力用シート!O13=4,"〇","")</f>
        <v/>
      </c>
      <c r="Q7" s="36"/>
      <c r="R7" s="41">
        <f>入力用シート!C3</f>
        <v>0</v>
      </c>
      <c r="S7" s="36"/>
    </row>
    <row r="8" spans="1:21" ht="13.5" customHeight="1" x14ac:dyDescent="0.15">
      <c r="C8" s="1">
        <f>COUNTIF(入力用シート!K4:K12,"男")</f>
        <v>0</v>
      </c>
      <c r="D8" s="1">
        <f>COUNTIF(入力用シート!K4:K12,"女")</f>
        <v>0</v>
      </c>
      <c r="E8" s="1">
        <f>ROUNDUP(COUNT(入力用シート!H15:H22)/3,0)</f>
        <v>0</v>
      </c>
      <c r="F8" s="1">
        <f>COUNT(入力用シート!H15:H22)</f>
        <v>0</v>
      </c>
      <c r="G8" s="1">
        <f>COUNT(入力用シート!H25:H41)</f>
        <v>0</v>
      </c>
      <c r="H8" s="1">
        <f>COUNT(入力用シート!H44:H55)</f>
        <v>0</v>
      </c>
      <c r="J8" s="1" t="s">
        <v>85</v>
      </c>
      <c r="L8" s="27"/>
      <c r="M8" s="27"/>
      <c r="N8" s="27"/>
      <c r="O8" s="27"/>
      <c r="P8" s="108" t="s">
        <v>93</v>
      </c>
      <c r="Q8" s="108"/>
      <c r="R8" s="108"/>
      <c r="S8" s="108"/>
      <c r="T8" s="28"/>
      <c r="U8" s="28"/>
    </row>
    <row r="9" spans="1:21" ht="13.5" customHeight="1" x14ac:dyDescent="0.15">
      <c r="P9" s="108" t="s">
        <v>92</v>
      </c>
      <c r="Q9" s="108"/>
      <c r="R9" s="108"/>
      <c r="S9" s="108"/>
    </row>
    <row r="10" spans="1:21" x14ac:dyDescent="0.15">
      <c r="J10" s="1" t="s">
        <v>84</v>
      </c>
      <c r="L10" s="28"/>
      <c r="M10" s="28"/>
      <c r="N10" s="28"/>
      <c r="O10" s="28"/>
      <c r="P10" s="28" t="s">
        <v>94</v>
      </c>
    </row>
    <row r="11" spans="1:21" ht="14.25" x14ac:dyDescent="0.15">
      <c r="A11" s="76"/>
      <c r="B11" s="68">
        <f>入力用シート!C4</f>
        <v>0</v>
      </c>
      <c r="C11" s="77" t="str">
        <f t="shared" ref="C11:H11" si="1">IF(C8=0,"",C8)</f>
        <v/>
      </c>
      <c r="D11" s="78" t="str">
        <f t="shared" si="1"/>
        <v/>
      </c>
      <c r="E11" s="78" t="str">
        <f t="shared" si="1"/>
        <v/>
      </c>
      <c r="F11" s="78" t="str">
        <f t="shared" si="1"/>
        <v/>
      </c>
      <c r="G11" s="78" t="str">
        <f t="shared" si="1"/>
        <v/>
      </c>
      <c r="H11" s="89" t="str">
        <f t="shared" si="1"/>
        <v/>
      </c>
      <c r="I11" s="91">
        <f>I7</f>
        <v>0</v>
      </c>
      <c r="J11" s="34">
        <f>J7</f>
        <v>0</v>
      </c>
      <c r="K11" s="30"/>
      <c r="L11" s="38" t="str">
        <f>IF(入力用シート!O13=1,"〇","")</f>
        <v/>
      </c>
      <c r="M11" s="38" t="str">
        <f>IF(入力用シート!O13=2,"〇","")</f>
        <v/>
      </c>
      <c r="N11" s="38" t="str">
        <f>IF(入力用シート!O13=3,"〇","")</f>
        <v/>
      </c>
      <c r="O11" s="39" t="str">
        <f>IF(入力用シート!O13=3,"〇","")</f>
        <v/>
      </c>
      <c r="P11" s="40" t="str">
        <f>IF(入力用シート!O13=4,"〇","")</f>
        <v/>
      </c>
      <c r="Q11" s="36"/>
      <c r="R11" s="41">
        <f>入力用シート!C3</f>
        <v>0</v>
      </c>
    </row>
    <row r="12" spans="1:21" ht="14.25" x14ac:dyDescent="0.15">
      <c r="A12" s="76"/>
      <c r="B12" s="68"/>
      <c r="C12" s="77"/>
      <c r="D12" s="79"/>
      <c r="E12" s="79"/>
      <c r="F12" s="79"/>
      <c r="G12" s="79"/>
      <c r="H12" s="90"/>
      <c r="I12" s="91"/>
      <c r="J12" s="34">
        <f>入力用シート!C10</f>
        <v>0</v>
      </c>
      <c r="K12" s="30"/>
      <c r="L12" s="30" t="str">
        <f>IF(入力用シート!O14=1,"〇","")</f>
        <v/>
      </c>
      <c r="M12" s="30" t="str">
        <f>IF(入力用シート!O14=2,"〇","")</f>
        <v/>
      </c>
      <c r="N12" s="30" t="str">
        <f>IF(入力用シート!O14=3,"〇","")</f>
        <v/>
      </c>
      <c r="O12" s="33" t="str">
        <f>IF(入力用シート!O14=3,"〇","")</f>
        <v/>
      </c>
      <c r="P12" s="35" t="str">
        <f>IF(入力用シート!O14=4,"〇","")</f>
        <v/>
      </c>
      <c r="Q12" s="36"/>
      <c r="R12" s="36"/>
    </row>
  </sheetData>
  <customSheetViews>
    <customSheetView guid="{BD1D9F7D-9258-4312-9E8A-B0E1A4470B7E}">
      <selection activeCell="A18" sqref="A18:C18"/>
      <pageMargins left="0.7" right="0.7" top="0.75" bottom="0.75" header="0.3" footer="0.3"/>
    </customSheetView>
  </customSheetViews>
  <mergeCells count="27">
    <mergeCell ref="F11:F12"/>
    <mergeCell ref="O3:O5"/>
    <mergeCell ref="P8:S8"/>
    <mergeCell ref="P9:S9"/>
    <mergeCell ref="P3:P5"/>
    <mergeCell ref="N3:N5"/>
    <mergeCell ref="B3:B5"/>
    <mergeCell ref="C3:D3"/>
    <mergeCell ref="E3:H3"/>
    <mergeCell ref="I3:I5"/>
    <mergeCell ref="C4:D4"/>
    <mergeCell ref="A1:M1"/>
    <mergeCell ref="A11:A12"/>
    <mergeCell ref="B11:B12"/>
    <mergeCell ref="C11:C12"/>
    <mergeCell ref="D11:D12"/>
    <mergeCell ref="J3:J5"/>
    <mergeCell ref="G4:H4"/>
    <mergeCell ref="K3:K5"/>
    <mergeCell ref="L3:L5"/>
    <mergeCell ref="M3:M5"/>
    <mergeCell ref="E11:E12"/>
    <mergeCell ref="E4:F4"/>
    <mergeCell ref="G11:G12"/>
    <mergeCell ref="H11:H12"/>
    <mergeCell ref="I11:I12"/>
    <mergeCell ref="A3:A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19"/>
  <sheetViews>
    <sheetView workbookViewId="0">
      <selection activeCell="O5" sqref="O5"/>
    </sheetView>
  </sheetViews>
  <sheetFormatPr defaultColWidth="9" defaultRowHeight="13.5" x14ac:dyDescent="0.15"/>
  <cols>
    <col min="1" max="1" width="4.75" style="1" bestFit="1" customWidth="1"/>
    <col min="2" max="2" width="11.875" style="1" bestFit="1" customWidth="1"/>
    <col min="3" max="3" width="14" style="1" bestFit="1" customWidth="1"/>
    <col min="4" max="4" width="17.625" style="1" bestFit="1" customWidth="1"/>
    <col min="5" max="5" width="8.625" style="1" bestFit="1" customWidth="1"/>
    <col min="6" max="6" width="6.25" style="1" customWidth="1"/>
    <col min="7" max="7" width="5.75" style="1" bestFit="1" customWidth="1"/>
    <col min="8" max="8" width="5" style="1" customWidth="1"/>
    <col min="9" max="9" width="5.25" style="1" bestFit="1" customWidth="1"/>
    <col min="10" max="14" width="9" style="1"/>
    <col min="15" max="15" width="10.875" style="1" bestFit="1" customWidth="1"/>
    <col min="16" max="16384" width="9" style="1"/>
  </cols>
  <sheetData>
    <row r="1" spans="1:15" x14ac:dyDescent="0.15">
      <c r="A1" s="1" t="s">
        <v>129</v>
      </c>
    </row>
    <row r="2" spans="1:15" ht="14.25" thickBot="1" x14ac:dyDescent="0.2"/>
    <row r="3" spans="1:15" ht="15" thickBot="1" x14ac:dyDescent="0.2">
      <c r="A3" s="14" t="s">
        <v>30</v>
      </c>
      <c r="B3" s="15" t="s">
        <v>31</v>
      </c>
      <c r="C3" s="15" t="s">
        <v>49</v>
      </c>
      <c r="D3" s="15" t="s">
        <v>18</v>
      </c>
      <c r="E3" s="15" t="s">
        <v>50</v>
      </c>
      <c r="F3" s="15" t="s">
        <v>51</v>
      </c>
      <c r="G3" s="15" t="s">
        <v>9</v>
      </c>
      <c r="H3" s="15" t="s">
        <v>30</v>
      </c>
      <c r="I3" s="16" t="s">
        <v>0</v>
      </c>
    </row>
    <row r="4" spans="1:15" ht="14.25" x14ac:dyDescent="0.15">
      <c r="A4" s="17"/>
      <c r="B4" s="17"/>
      <c r="C4" s="17"/>
      <c r="D4" s="17"/>
      <c r="E4" s="17"/>
      <c r="F4" s="17"/>
      <c r="G4" s="17"/>
      <c r="H4" s="17"/>
      <c r="I4" s="17"/>
    </row>
    <row r="5" spans="1:15" x14ac:dyDescent="0.15">
      <c r="B5" s="18">
        <f>入力用シート!C4</f>
        <v>0</v>
      </c>
      <c r="C5" s="26" t="e">
        <f>INDEX(入力用シート!F$4:F$12,$O5,1)</f>
        <v>#NUM!</v>
      </c>
      <c r="D5" s="26" t="e">
        <f>INDEX(入力用シート!G$4:G$12,$O5,1)</f>
        <v>#NUM!</v>
      </c>
      <c r="E5" s="26" t="e">
        <f>INDEX(入力用シート!H$4:H$12,$O5,1)</f>
        <v>#NUM!</v>
      </c>
      <c r="F5" s="26" t="e">
        <f>INDEX(入力用シート!I$4:I$12,$O5,1)&amp;INDEX(入力用シート!J$4:J$12,$O5,1)</f>
        <v>#NUM!</v>
      </c>
      <c r="G5" s="26" t="e">
        <f>INDEX(入力用シート!K$4:K$12,$O5,1)</f>
        <v>#NUM!</v>
      </c>
      <c r="H5" s="18"/>
      <c r="I5" s="18"/>
      <c r="O5" s="1" t="e">
        <f>MATCH(LARGE(入力用シート!$N$4:$N$12,入力用シート!$D220),入力用シート!$N$4:$N$12,0)</f>
        <v>#NUM!</v>
      </c>
    </row>
    <row r="6" spans="1:15" x14ac:dyDescent="0.15">
      <c r="B6" s="18"/>
      <c r="C6" s="26" t="e">
        <f>INDEX(入力用シート!F$4:F$12,$O6,1)</f>
        <v>#NUM!</v>
      </c>
      <c r="D6" s="26" t="e">
        <f>INDEX(入力用シート!G$4:G$12,$O6,1)</f>
        <v>#NUM!</v>
      </c>
      <c r="E6" s="26" t="e">
        <f>INDEX(入力用シート!H$4:H$12,$O6,1)</f>
        <v>#NUM!</v>
      </c>
      <c r="F6" s="26" t="e">
        <f>INDEX(入力用シート!I$4:I$12,$O6,1)&amp;INDEX(入力用シート!J$4:J$12,$O6,1)</f>
        <v>#NUM!</v>
      </c>
      <c r="G6" s="26" t="e">
        <f>INDEX(入力用シート!K$4:K$12,$O6,1)</f>
        <v>#NUM!</v>
      </c>
      <c r="H6" s="18"/>
      <c r="I6" s="18"/>
      <c r="O6" s="1" t="e">
        <f>MATCH(LARGE(入力用シート!$N$4:$N$12,入力用シート!$D221),入力用シート!$N$4:$N$12,0)</f>
        <v>#NUM!</v>
      </c>
    </row>
    <row r="7" spans="1:15" x14ac:dyDescent="0.15">
      <c r="B7" s="18"/>
      <c r="C7" s="26" t="e">
        <f>INDEX(入力用シート!F$4:F$12,$O7,1)</f>
        <v>#NUM!</v>
      </c>
      <c r="D7" s="26" t="e">
        <f>INDEX(入力用シート!G$4:G$12,$O7,1)</f>
        <v>#NUM!</v>
      </c>
      <c r="E7" s="26" t="e">
        <f>INDEX(入力用シート!H$4:H$12,$O7,1)</f>
        <v>#NUM!</v>
      </c>
      <c r="F7" s="26" t="e">
        <f>INDEX(入力用シート!I$4:I$12,$O7,1)&amp;INDEX(入力用シート!J$4:J$12,$O7,1)</f>
        <v>#NUM!</v>
      </c>
      <c r="G7" s="26" t="e">
        <f>INDEX(入力用シート!K$4:K$12,$O7,1)</f>
        <v>#NUM!</v>
      </c>
      <c r="H7" s="18"/>
      <c r="I7" s="18"/>
      <c r="O7" s="1" t="e">
        <f>MATCH(LARGE(入力用シート!$N$4:$N$12,入力用シート!$D222),入力用シート!$N$4:$N$12,0)</f>
        <v>#NUM!</v>
      </c>
    </row>
    <row r="8" spans="1:15" x14ac:dyDescent="0.15">
      <c r="B8" s="18"/>
      <c r="C8" s="26" t="e">
        <f>INDEX(入力用シート!F$4:F$12,$O8,1)</f>
        <v>#NUM!</v>
      </c>
      <c r="D8" s="26" t="e">
        <f>INDEX(入力用シート!G$4:G$12,$O8,1)</f>
        <v>#NUM!</v>
      </c>
      <c r="E8" s="26" t="e">
        <f>INDEX(入力用シート!H$4:H$12,$O8,1)</f>
        <v>#NUM!</v>
      </c>
      <c r="F8" s="26" t="e">
        <f>INDEX(入力用シート!I$4:I$12,$O8,1)&amp;INDEX(入力用シート!J$4:J$12,$O8,1)</f>
        <v>#NUM!</v>
      </c>
      <c r="G8" s="26" t="e">
        <f>INDEX(入力用シート!K$4:K$12,$O8,1)</f>
        <v>#NUM!</v>
      </c>
      <c r="H8" s="18"/>
      <c r="I8" s="18"/>
      <c r="O8" s="1" t="e">
        <f>MATCH(LARGE(入力用シート!$N$4:$N$12,入力用シート!$D223),入力用シート!$N$4:$N$12,0)</f>
        <v>#NUM!</v>
      </c>
    </row>
    <row r="9" spans="1:15" x14ac:dyDescent="0.15">
      <c r="B9" s="18"/>
      <c r="C9" s="26" t="e">
        <f>INDEX(入力用シート!F$4:F$12,$O9,1)</f>
        <v>#NUM!</v>
      </c>
      <c r="D9" s="26" t="e">
        <f>INDEX(入力用シート!G$4:G$12,$O9,1)</f>
        <v>#NUM!</v>
      </c>
      <c r="E9" s="26" t="e">
        <f>INDEX(入力用シート!H$4:H$12,$O9,1)</f>
        <v>#NUM!</v>
      </c>
      <c r="F9" s="26" t="e">
        <f>INDEX(入力用シート!I$4:I$12,$O9,1)&amp;INDEX(入力用シート!J$4:J$12,$O9,1)</f>
        <v>#NUM!</v>
      </c>
      <c r="G9" s="26" t="e">
        <f>INDEX(入力用シート!K$4:K$12,$O9,1)</f>
        <v>#NUM!</v>
      </c>
      <c r="H9" s="18"/>
      <c r="I9" s="18"/>
      <c r="O9" s="1" t="e">
        <f>MATCH(LARGE(入力用シート!$N$4:$N$12,入力用シート!$D224),入力用シート!$N$4:$N$12,0)</f>
        <v>#NUM!</v>
      </c>
    </row>
    <row r="10" spans="1:15" x14ac:dyDescent="0.15">
      <c r="C10" s="26" t="e">
        <f>INDEX(入力用シート!F$4:F$12,$O10,1)</f>
        <v>#NUM!</v>
      </c>
      <c r="D10" s="26" t="e">
        <f>INDEX(入力用シート!G$4:G$12,$O10,1)</f>
        <v>#NUM!</v>
      </c>
      <c r="E10" s="26" t="e">
        <f>INDEX(入力用シート!H$4:H$12,$O10,1)</f>
        <v>#NUM!</v>
      </c>
      <c r="F10" s="26" t="e">
        <f>INDEX(入力用シート!I$4:I$12,$O10,1)&amp;INDEX(入力用シート!J$4:J$12,$O10,1)</f>
        <v>#NUM!</v>
      </c>
      <c r="G10" s="26" t="e">
        <f>INDEX(入力用シート!K$4:K$12,$O10,1)</f>
        <v>#NUM!</v>
      </c>
      <c r="H10" s="18"/>
      <c r="I10" s="18"/>
      <c r="O10" s="1" t="e">
        <f>MATCH(LARGE(入力用シート!$N$4:$N$12,入力用シート!$D225),入力用シート!$N$4:$N$12,0)</f>
        <v>#NUM!</v>
      </c>
    </row>
    <row r="11" spans="1:15" x14ac:dyDescent="0.15">
      <c r="C11" s="26" t="e">
        <f>INDEX(入力用シート!F$4:F$12,$O11,1)</f>
        <v>#NUM!</v>
      </c>
      <c r="D11" s="26" t="e">
        <f>INDEX(入力用シート!G$4:G$12,$O11,1)</f>
        <v>#NUM!</v>
      </c>
      <c r="E11" s="26" t="e">
        <f>INDEX(入力用シート!H$4:H$12,$O11,1)</f>
        <v>#NUM!</v>
      </c>
      <c r="F11" s="26" t="e">
        <f>INDEX(入力用シート!I$4:I$12,$O11,1)&amp;INDEX(入力用シート!J$4:J$12,$O11,1)</f>
        <v>#NUM!</v>
      </c>
      <c r="G11" s="26" t="e">
        <f>INDEX(入力用シート!K$4:K$12,$O11,1)</f>
        <v>#NUM!</v>
      </c>
      <c r="H11" s="18"/>
      <c r="I11" s="18"/>
      <c r="O11" s="1" t="e">
        <f>MATCH(LARGE(入力用シート!$N$4:$N$12,入力用シート!$D226),入力用シート!$N$4:$N$12,0)</f>
        <v>#NUM!</v>
      </c>
    </row>
    <row r="12" spans="1:15" x14ac:dyDescent="0.15">
      <c r="C12" s="26" t="e">
        <f>INDEX(入力用シート!F$4:F$12,$O12,1)</f>
        <v>#NUM!</v>
      </c>
      <c r="D12" s="26" t="e">
        <f>INDEX(入力用シート!G$4:G$12,$O12,1)</f>
        <v>#NUM!</v>
      </c>
      <c r="E12" s="26" t="e">
        <f>INDEX(入力用シート!H$4:H$12,$O12,1)</f>
        <v>#NUM!</v>
      </c>
      <c r="F12" s="26" t="e">
        <f>INDEX(入力用シート!I$4:I$12,$O12,1)&amp;INDEX(入力用シート!J$4:J$12,$O12,1)</f>
        <v>#NUM!</v>
      </c>
      <c r="G12" s="26" t="e">
        <f>INDEX(入力用シート!K$4:K$12,$O12,1)</f>
        <v>#NUM!</v>
      </c>
      <c r="H12" s="18"/>
      <c r="I12" s="18"/>
      <c r="O12" s="1" t="e">
        <f>MATCH(LARGE(入力用シート!$N$4:$N$12,入力用シート!$D227),入力用シート!$N$4:$N$12,0)</f>
        <v>#NUM!</v>
      </c>
    </row>
    <row r="13" spans="1:15" x14ac:dyDescent="0.15">
      <c r="C13" s="26" t="e">
        <f>INDEX(入力用シート!F$4:F$12,$O13,1)</f>
        <v>#NUM!</v>
      </c>
      <c r="D13" s="26" t="e">
        <f>INDEX(入力用シート!G$4:G$12,$O13,1)</f>
        <v>#NUM!</v>
      </c>
      <c r="E13" s="26" t="e">
        <f>INDEX(入力用シート!H$4:H$12,$O13,1)</f>
        <v>#NUM!</v>
      </c>
      <c r="F13" s="26" t="e">
        <f>INDEX(入力用シート!I$4:I$12,$O13,1)&amp;INDEX(入力用シート!J$4:J$12,$O13,1)</f>
        <v>#NUM!</v>
      </c>
      <c r="G13" s="26" t="e">
        <f>INDEX(入力用シート!K$4:K$12,$O13,1)</f>
        <v>#NUM!</v>
      </c>
      <c r="H13" s="18"/>
      <c r="I13" s="18"/>
      <c r="O13" s="1" t="e">
        <f>MATCH(LARGE(入力用シート!$N$4:$N$12,入力用シート!$D228),入力用シート!$N$4:$N$12,0)</f>
        <v>#NUM!</v>
      </c>
    </row>
    <row r="14" spans="1:15" x14ac:dyDescent="0.15">
      <c r="C14" s="26" t="e">
        <f>INDEX(入力用シート!F$4:F$12,$O14,1)</f>
        <v>#NUM!</v>
      </c>
      <c r="D14" s="26" t="e">
        <f>INDEX(入力用シート!G$4:G$12,$O14,1)</f>
        <v>#NUM!</v>
      </c>
      <c r="E14" s="26" t="e">
        <f>INDEX(入力用シート!H$4:H$12,$O14,1)</f>
        <v>#NUM!</v>
      </c>
      <c r="F14" s="26" t="e">
        <f>INDEX(入力用シート!I$4:I$12,$O14,1)&amp;INDEX(入力用シート!J$4:J$12,$O14,1)</f>
        <v>#NUM!</v>
      </c>
      <c r="G14" s="26" t="e">
        <f>INDEX(入力用シート!K$4:K$12,$O14,1)</f>
        <v>#NUM!</v>
      </c>
      <c r="H14" s="18"/>
      <c r="I14" s="18"/>
      <c r="O14" s="1" t="e">
        <f>MATCH(LARGE(入力用シート!$N$4:$N$12,入力用シート!$D229),入力用シート!$N$4:$N$12,0)</f>
        <v>#NUM!</v>
      </c>
    </row>
    <row r="15" spans="1:15" x14ac:dyDescent="0.15">
      <c r="C15" s="26" t="e">
        <f>INDEX(入力用シート!F$4:F$12,$O15,1)</f>
        <v>#NUM!</v>
      </c>
      <c r="D15" s="26" t="e">
        <f>INDEX(入力用シート!G$4:G$12,$O15,1)</f>
        <v>#NUM!</v>
      </c>
      <c r="E15" s="26" t="e">
        <f>INDEX(入力用シート!H$4:H$12,$O15,1)</f>
        <v>#NUM!</v>
      </c>
      <c r="F15" s="26" t="e">
        <f>INDEX(入力用シート!I$4:I$12,$O15,1)&amp;INDEX(入力用シート!J$4:J$12,$O15,1)</f>
        <v>#NUM!</v>
      </c>
      <c r="G15" s="26" t="e">
        <f>INDEX(入力用シート!K$4:K$12,$O15,1)</f>
        <v>#NUM!</v>
      </c>
      <c r="H15" s="18"/>
      <c r="I15" s="18"/>
      <c r="O15" s="1" t="e">
        <f>MATCH(LARGE(入力用シート!$N$4:$N$12,入力用シート!$D230),入力用シート!$N$4:$N$12,0)</f>
        <v>#NUM!</v>
      </c>
    </row>
    <row r="16" spans="1:15" x14ac:dyDescent="0.15">
      <c r="C16" s="26" t="e">
        <f>INDEX(入力用シート!F$4:F$12,$O16,1)</f>
        <v>#NUM!</v>
      </c>
      <c r="D16" s="26" t="e">
        <f>INDEX(入力用シート!G$4:G$12,$O16,1)</f>
        <v>#NUM!</v>
      </c>
      <c r="E16" s="26" t="e">
        <f>INDEX(入力用シート!H$4:H$12,$O16,1)</f>
        <v>#NUM!</v>
      </c>
      <c r="F16" s="26" t="e">
        <f>INDEX(入力用シート!I$4:I$12,$O16,1)&amp;INDEX(入力用シート!J$4:J$12,$O16,1)</f>
        <v>#NUM!</v>
      </c>
      <c r="G16" s="26" t="e">
        <f>INDEX(入力用シート!K$4:K$12,$O16,1)</f>
        <v>#NUM!</v>
      </c>
      <c r="H16" s="18"/>
      <c r="I16" s="18"/>
      <c r="O16" s="1" t="e">
        <f>MATCH(LARGE(入力用シート!$N$4:$N$12,入力用シート!$D231),入力用シート!$N$4:$N$12,0)</f>
        <v>#NUM!</v>
      </c>
    </row>
    <row r="17" spans="3:15" x14ac:dyDescent="0.15">
      <c r="C17" s="26" t="e">
        <f>INDEX(入力用シート!F$4:F$12,$O17,1)</f>
        <v>#NUM!</v>
      </c>
      <c r="D17" s="26" t="e">
        <f>INDEX(入力用シート!G$4:G$12,$O17,1)</f>
        <v>#NUM!</v>
      </c>
      <c r="E17" s="26" t="e">
        <f>INDEX(入力用シート!H$4:H$12,$O17,1)</f>
        <v>#NUM!</v>
      </c>
      <c r="F17" s="26" t="e">
        <f>INDEX(入力用シート!I$4:I$12,$O17,1)&amp;INDEX(入力用シート!J$4:J$12,$O17,1)</f>
        <v>#NUM!</v>
      </c>
      <c r="G17" s="26" t="e">
        <f>INDEX(入力用シート!K$4:K$12,$O17,1)</f>
        <v>#NUM!</v>
      </c>
      <c r="H17" s="18"/>
      <c r="I17" s="18"/>
      <c r="O17" s="1" t="e">
        <f>MATCH(LARGE(入力用シート!$N$4:$N$12,入力用シート!$D232),入力用シート!$N$4:$N$12,0)</f>
        <v>#NUM!</v>
      </c>
    </row>
    <row r="18" spans="3:15" x14ac:dyDescent="0.15">
      <c r="C18" s="26" t="e">
        <f>INDEX(入力用シート!F$4:F$12,$O18,1)</f>
        <v>#NUM!</v>
      </c>
      <c r="D18" s="26" t="e">
        <f>INDEX(入力用シート!G$4:G$12,$O18,1)</f>
        <v>#NUM!</v>
      </c>
      <c r="E18" s="26" t="e">
        <f>INDEX(入力用シート!H$4:H$12,$O18,1)</f>
        <v>#NUM!</v>
      </c>
      <c r="F18" s="26" t="e">
        <f>INDEX(入力用シート!I$4:I$12,$O18,1)&amp;INDEX(入力用シート!J$4:J$12,$O18,1)</f>
        <v>#NUM!</v>
      </c>
      <c r="G18" s="26" t="e">
        <f>INDEX(入力用シート!K$4:K$12,$O18,1)</f>
        <v>#NUM!</v>
      </c>
      <c r="H18" s="18"/>
      <c r="I18" s="18"/>
      <c r="O18" s="1" t="e">
        <f>MATCH(LARGE(入力用シート!$N$4:$N$12,入力用シート!$D233),入力用シート!$N$4:$N$12,0)</f>
        <v>#NUM!</v>
      </c>
    </row>
    <row r="19" spans="3:15" x14ac:dyDescent="0.15">
      <c r="C19" s="26" t="e">
        <f>INDEX(入力用シート!F$4:F$12,$O19,1)</f>
        <v>#NUM!</v>
      </c>
      <c r="D19" s="26" t="e">
        <f>INDEX(入力用シート!G$4:G$12,$O19,1)</f>
        <v>#NUM!</v>
      </c>
      <c r="E19" s="26" t="e">
        <f>INDEX(入力用シート!H$4:H$12,$O19,1)</f>
        <v>#NUM!</v>
      </c>
      <c r="F19" s="26" t="e">
        <f>INDEX(入力用シート!I$4:I$12,$O19,1)&amp;INDEX(入力用シート!J$4:J$12,$O19,1)</f>
        <v>#NUM!</v>
      </c>
      <c r="G19" s="26" t="e">
        <f>INDEX(入力用シート!K$4:K$12,$O19,1)</f>
        <v>#NUM!</v>
      </c>
      <c r="H19" s="18"/>
      <c r="I19" s="18"/>
      <c r="O19" s="1" t="e">
        <f>MATCH(LARGE(入力用シート!$N$4:$N$12,入力用シート!$D234),入力用シート!$N$4:$N$12,0)</f>
        <v>#NUM!</v>
      </c>
    </row>
  </sheetData>
  <customSheetViews>
    <customSheetView guid="{BD1D9F7D-9258-4312-9E8A-B0E1A4470B7E}">
      <selection activeCell="A18" sqref="A18:C18"/>
      <pageMargins left="0.7" right="0.7" top="0.75" bottom="0.75" header="0.3" footer="0.3"/>
      <pageSetup paperSize="9" orientation="portrait" verticalDpi="0" r:id="rId1"/>
    </customSheetView>
  </customSheetViews>
  <phoneticPr fontId="1"/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10"/>
  <sheetViews>
    <sheetView workbookViewId="0">
      <selection activeCell="A18" sqref="A18:C18"/>
    </sheetView>
  </sheetViews>
  <sheetFormatPr defaultColWidth="9" defaultRowHeight="13.5" x14ac:dyDescent="0.15"/>
  <cols>
    <col min="1" max="1" width="4.75" style="1" customWidth="1"/>
    <col min="2" max="2" width="14" style="1" customWidth="1"/>
    <col min="3" max="3" width="5.25" style="1" customWidth="1"/>
    <col min="4" max="4" width="14.75" style="1" customWidth="1"/>
    <col min="5" max="5" width="17.625" style="1" customWidth="1"/>
    <col min="6" max="6" width="5.5" style="1" customWidth="1"/>
    <col min="7" max="7" width="6.25" style="1" bestFit="1" customWidth="1"/>
    <col min="8" max="8" width="4.75" style="1" customWidth="1"/>
    <col min="9" max="9" width="5.25" style="1" customWidth="1"/>
    <col min="10" max="16384" width="9" style="1"/>
  </cols>
  <sheetData>
    <row r="1" spans="1:9" x14ac:dyDescent="0.15">
      <c r="A1" s="1" t="s">
        <v>56</v>
      </c>
    </row>
    <row r="2" spans="1:9" ht="14.25" thickBot="1" x14ac:dyDescent="0.2"/>
    <row r="3" spans="1:9" ht="15" thickBot="1" x14ac:dyDescent="0.2">
      <c r="A3" s="14" t="s">
        <v>30</v>
      </c>
      <c r="B3" s="19" t="s">
        <v>31</v>
      </c>
      <c r="C3" s="15"/>
      <c r="D3" s="15" t="s">
        <v>49</v>
      </c>
      <c r="E3" s="15" t="s">
        <v>18</v>
      </c>
      <c r="F3" s="15" t="s">
        <v>50</v>
      </c>
      <c r="G3" s="15" t="s">
        <v>51</v>
      </c>
      <c r="H3" s="15" t="s">
        <v>54</v>
      </c>
      <c r="I3" s="20" t="s">
        <v>55</v>
      </c>
    </row>
    <row r="5" spans="1:9" ht="14.25" x14ac:dyDescent="0.15">
      <c r="B5" s="37" t="str">
        <f>印刷用!H8&amp;""</f>
        <v/>
      </c>
      <c r="C5" s="6" t="s">
        <v>4</v>
      </c>
      <c r="D5" s="18">
        <f>入力用シート!F15</f>
        <v>0</v>
      </c>
      <c r="E5" s="18">
        <f>入力用シート!G15</f>
        <v>0</v>
      </c>
      <c r="F5" s="18">
        <f>入力用シート!H15</f>
        <v>0</v>
      </c>
      <c r="G5" s="18" t="str">
        <f>入力用シート!I15&amp;入力用シート!J15</f>
        <v/>
      </c>
      <c r="H5" s="2"/>
    </row>
    <row r="6" spans="1:9" ht="14.25" x14ac:dyDescent="0.15">
      <c r="B6" s="4"/>
      <c r="C6" s="6" t="s">
        <v>5</v>
      </c>
      <c r="D6" s="18">
        <f>入力用シート!F16</f>
        <v>0</v>
      </c>
      <c r="E6" s="18">
        <f>入力用シート!G16</f>
        <v>0</v>
      </c>
      <c r="F6" s="18">
        <f>入力用シート!H16</f>
        <v>0</v>
      </c>
      <c r="G6" s="18" t="str">
        <f>入力用シート!I16&amp;入力用シート!J16</f>
        <v/>
      </c>
    </row>
    <row r="7" spans="1:9" ht="14.25" x14ac:dyDescent="0.15">
      <c r="B7" s="4"/>
      <c r="C7" s="6" t="s">
        <v>6</v>
      </c>
      <c r="D7" s="18">
        <f>入力用シート!F17</f>
        <v>0</v>
      </c>
      <c r="E7" s="18">
        <f>入力用シート!G17</f>
        <v>0</v>
      </c>
      <c r="F7" s="18">
        <f>入力用シート!H17</f>
        <v>0</v>
      </c>
      <c r="G7" s="18" t="str">
        <f>入力用シート!I17&amp;入力用シート!J17</f>
        <v/>
      </c>
    </row>
    <row r="8" spans="1:9" ht="14.25" x14ac:dyDescent="0.15">
      <c r="B8" s="37" t="str">
        <f>印刷用!H11&amp;""</f>
        <v/>
      </c>
      <c r="C8" s="6" t="s">
        <v>4</v>
      </c>
      <c r="D8" s="18">
        <f>入力用シート!F18</f>
        <v>0</v>
      </c>
      <c r="E8" s="18">
        <f>入力用シート!G18</f>
        <v>0</v>
      </c>
      <c r="F8" s="18">
        <f>入力用シート!H18</f>
        <v>0</v>
      </c>
      <c r="G8" s="18" t="str">
        <f>入力用シート!I18&amp;入力用シート!J18</f>
        <v/>
      </c>
    </row>
    <row r="9" spans="1:9" ht="14.25" x14ac:dyDescent="0.15">
      <c r="B9" s="37"/>
      <c r="C9" s="6" t="s">
        <v>5</v>
      </c>
      <c r="D9" s="18">
        <f>入力用シート!F19</f>
        <v>0</v>
      </c>
      <c r="E9" s="18">
        <f>入力用シート!G19</f>
        <v>0</v>
      </c>
      <c r="F9" s="18">
        <f>入力用シート!H19</f>
        <v>0</v>
      </c>
      <c r="G9" s="18" t="str">
        <f>入力用シート!I19&amp;入力用シート!J19</f>
        <v/>
      </c>
    </row>
    <row r="10" spans="1:9" ht="14.25" x14ac:dyDescent="0.15">
      <c r="B10" s="37"/>
      <c r="C10" s="6" t="s">
        <v>6</v>
      </c>
      <c r="D10" s="18">
        <f>入力用シート!F20</f>
        <v>0</v>
      </c>
      <c r="E10" s="18">
        <f>入力用シート!G20</f>
        <v>0</v>
      </c>
      <c r="F10" s="18">
        <f>入力用シート!H20</f>
        <v>0</v>
      </c>
      <c r="G10" s="18" t="str">
        <f>入力用シート!I20&amp;入力用シート!J20</f>
        <v/>
      </c>
    </row>
  </sheetData>
  <customSheetViews>
    <customSheetView guid="{BD1D9F7D-9258-4312-9E8A-B0E1A4470B7E}" topLeftCell="A4">
      <selection activeCell="A18" sqref="A18:C18"/>
      <pageMargins left="0.7" right="0.7" top="0.75" bottom="0.75" header="0.3" footer="0.3"/>
    </customSheetView>
  </customSheetViews>
  <phoneticPr fontId="1"/>
  <pageMargins left="0.7" right="0.7" top="0.75" bottom="0.75" header="0.3" footer="0.3"/>
  <pageSetup paperSize="9" orientation="portrait" r:id="rId1"/>
  <ignoredErrors>
    <ignoredError sqref="B6:G7 B9:G10 C8:G8 C5:G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O25"/>
  <sheetViews>
    <sheetView workbookViewId="0">
      <selection activeCell="A18" sqref="A18:C18"/>
    </sheetView>
  </sheetViews>
  <sheetFormatPr defaultColWidth="9" defaultRowHeight="13.5" x14ac:dyDescent="0.15"/>
  <cols>
    <col min="1" max="1" width="4.75" style="1" customWidth="1"/>
    <col min="2" max="2" width="14" style="1" customWidth="1"/>
    <col min="3" max="3" width="14.75" style="1" bestFit="1" customWidth="1"/>
    <col min="4" max="4" width="17.625" style="1" bestFit="1" customWidth="1"/>
    <col min="5" max="5" width="5.75" style="1" customWidth="1"/>
    <col min="6" max="6" width="7.25" style="1" customWidth="1"/>
    <col min="7" max="7" width="4.75" style="1" customWidth="1"/>
    <col min="8" max="8" width="5.25" style="1" bestFit="1" customWidth="1"/>
    <col min="9" max="16384" width="9" style="1"/>
  </cols>
  <sheetData>
    <row r="1" spans="1:15" x14ac:dyDescent="0.15">
      <c r="A1" s="1" t="s">
        <v>130</v>
      </c>
    </row>
    <row r="2" spans="1:15" ht="14.25" thickBot="1" x14ac:dyDescent="0.2"/>
    <row r="3" spans="1:15" ht="15" thickBot="1" x14ac:dyDescent="0.2">
      <c r="A3" s="14" t="s">
        <v>30</v>
      </c>
      <c r="B3" s="15" t="s">
        <v>31</v>
      </c>
      <c r="C3" s="15" t="s">
        <v>49</v>
      </c>
      <c r="D3" s="15" t="s">
        <v>18</v>
      </c>
      <c r="E3" s="15" t="s">
        <v>50</v>
      </c>
      <c r="F3" s="15" t="s">
        <v>51</v>
      </c>
      <c r="G3" s="15" t="s">
        <v>54</v>
      </c>
      <c r="H3" s="16" t="s">
        <v>0</v>
      </c>
    </row>
    <row r="5" spans="1:15" x14ac:dyDescent="0.15">
      <c r="B5" s="4">
        <f>入力用シート!C4</f>
        <v>0</v>
      </c>
      <c r="C5" s="26" t="e">
        <f>INDEX(入力用シート!F$25:F$41,$O5,1)</f>
        <v>#NUM!</v>
      </c>
      <c r="D5" s="26" t="e">
        <f>INDEX(入力用シート!G$25:G$41,$O5,1)</f>
        <v>#NUM!</v>
      </c>
      <c r="E5" s="26" t="e">
        <f>INDEX(入力用シート!H$25:H$41,$O5,1)</f>
        <v>#NUM!</v>
      </c>
      <c r="F5" s="26" t="e">
        <f>INDEX(入力用シート!I$25:I$41,$O5,1)&amp;INDEX(入力用シート!J$25:J$41,$O5,1)</f>
        <v>#NUM!</v>
      </c>
      <c r="G5" s="18"/>
      <c r="H5" s="18"/>
      <c r="O5" s="1" t="e">
        <f>MATCH(LARGE(入力用シート!$N$25:$N$41,入力用シート!$D220),入力用シート!$N$25:$N$41,0)</f>
        <v>#NUM!</v>
      </c>
    </row>
    <row r="6" spans="1:15" x14ac:dyDescent="0.15">
      <c r="C6" s="26" t="e">
        <f>INDEX(入力用シート!F$25:F$41,$O6,1)</f>
        <v>#NUM!</v>
      </c>
      <c r="D6" s="26" t="e">
        <f>INDEX(入力用シート!G$25:G$41,$O6,1)</f>
        <v>#NUM!</v>
      </c>
      <c r="E6" s="26" t="e">
        <f>INDEX(入力用シート!H$25:H$41,$O6,1)</f>
        <v>#NUM!</v>
      </c>
      <c r="F6" s="26" t="e">
        <f>INDEX(入力用シート!I$25:I$41,$O6,1)&amp;INDEX(入力用シート!J$25:J$41,$O6,1)</f>
        <v>#NUM!</v>
      </c>
      <c r="G6" s="18"/>
      <c r="H6" s="18"/>
      <c r="O6" s="1" t="e">
        <f>MATCH(LARGE(入力用シート!$N$25:$N$41,入力用シート!$D221),入力用シート!$N$25:$N$41,0)</f>
        <v>#NUM!</v>
      </c>
    </row>
    <row r="7" spans="1:15" x14ac:dyDescent="0.15">
      <c r="C7" s="26" t="e">
        <f>INDEX(入力用シート!F$25:F$41,$O7,1)</f>
        <v>#NUM!</v>
      </c>
      <c r="D7" s="26" t="e">
        <f>INDEX(入力用シート!G$25:G$41,$O7,1)</f>
        <v>#NUM!</v>
      </c>
      <c r="E7" s="26" t="e">
        <f>INDEX(入力用シート!H$25:H$41,$O7,1)</f>
        <v>#NUM!</v>
      </c>
      <c r="F7" s="26" t="e">
        <f>INDEX(入力用シート!I$25:I$41,$O7,1)&amp;INDEX(入力用シート!J$25:J$41,$O7,1)</f>
        <v>#NUM!</v>
      </c>
      <c r="G7" s="18"/>
      <c r="H7" s="18"/>
      <c r="O7" s="1" t="e">
        <f>MATCH(LARGE(入力用シート!$N$25:$N$41,入力用シート!$D222),入力用シート!$N$25:$N$41,0)</f>
        <v>#NUM!</v>
      </c>
    </row>
    <row r="8" spans="1:15" x14ac:dyDescent="0.15">
      <c r="C8" s="26" t="e">
        <f>INDEX(入力用シート!F$25:F$41,$O8,1)</f>
        <v>#NUM!</v>
      </c>
      <c r="D8" s="26" t="e">
        <f>INDEX(入力用シート!G$25:G$41,$O8,1)</f>
        <v>#NUM!</v>
      </c>
      <c r="E8" s="26" t="e">
        <f>INDEX(入力用シート!H$25:H$41,$O8,1)</f>
        <v>#NUM!</v>
      </c>
      <c r="F8" s="26" t="e">
        <f>INDEX(入力用シート!I$25:I$41,$O8,1)&amp;INDEX(入力用シート!J$25:J$41,$O8,1)</f>
        <v>#NUM!</v>
      </c>
      <c r="G8" s="18"/>
      <c r="H8" s="18"/>
      <c r="O8" s="1" t="e">
        <f>MATCH(LARGE(入力用シート!$N$25:$N$41,入力用シート!$D223),入力用シート!$N$25:$N$41,0)</f>
        <v>#NUM!</v>
      </c>
    </row>
    <row r="9" spans="1:15" x14ac:dyDescent="0.15">
      <c r="C9" s="26" t="e">
        <f>INDEX(入力用シート!F$25:F$41,$O9,1)</f>
        <v>#NUM!</v>
      </c>
      <c r="D9" s="26" t="e">
        <f>INDEX(入力用シート!G$25:G$41,$O9,1)</f>
        <v>#NUM!</v>
      </c>
      <c r="E9" s="26" t="e">
        <f>INDEX(入力用シート!H$25:H$41,$O9,1)</f>
        <v>#NUM!</v>
      </c>
      <c r="F9" s="26" t="e">
        <f>INDEX(入力用シート!I$25:I$41,$O9,1)&amp;INDEX(入力用シート!J$25:J$41,$O9,1)</f>
        <v>#NUM!</v>
      </c>
      <c r="G9" s="18"/>
      <c r="H9" s="18"/>
      <c r="O9" s="1" t="e">
        <f>MATCH(LARGE(入力用シート!$N$25:$N$41,入力用シート!$D224),入力用シート!$N$25:$N$41,0)</f>
        <v>#NUM!</v>
      </c>
    </row>
    <row r="10" spans="1:15" x14ac:dyDescent="0.15">
      <c r="C10" s="26" t="e">
        <f>INDEX(入力用シート!F$25:F$41,$O10,1)</f>
        <v>#NUM!</v>
      </c>
      <c r="D10" s="26" t="e">
        <f>INDEX(入力用シート!G$25:G$41,$O10,1)</f>
        <v>#NUM!</v>
      </c>
      <c r="E10" s="26" t="e">
        <f>INDEX(入力用シート!H$25:H$41,$O10,1)</f>
        <v>#NUM!</v>
      </c>
      <c r="F10" s="26" t="e">
        <f>INDEX(入力用シート!I$25:I$41,$O10,1)&amp;INDEX(入力用シート!J$25:J$41,$O10,1)</f>
        <v>#NUM!</v>
      </c>
      <c r="G10" s="18"/>
      <c r="H10" s="18"/>
      <c r="O10" s="1" t="e">
        <f>MATCH(LARGE(入力用シート!$N$25:$N$41,入力用シート!$D225),入力用シート!$N$25:$N$41,0)</f>
        <v>#NUM!</v>
      </c>
    </row>
    <row r="11" spans="1:15" x14ac:dyDescent="0.15">
      <c r="C11" s="26" t="e">
        <f>INDEX(入力用シート!F$25:F$41,$O11,1)</f>
        <v>#NUM!</v>
      </c>
      <c r="D11" s="26" t="e">
        <f>INDEX(入力用シート!G$25:G$41,$O11,1)</f>
        <v>#NUM!</v>
      </c>
      <c r="E11" s="26" t="e">
        <f>INDEX(入力用シート!H$25:H$41,$O11,1)</f>
        <v>#NUM!</v>
      </c>
      <c r="F11" s="26" t="e">
        <f>INDEX(入力用シート!I$25:I$41,$O11,1)&amp;INDEX(入力用シート!J$25:J$41,$O11,1)</f>
        <v>#NUM!</v>
      </c>
      <c r="G11" s="18"/>
      <c r="H11" s="18"/>
      <c r="O11" s="1" t="e">
        <f>MATCH(LARGE(入力用シート!$N$25:$N$41,入力用シート!$D226),入力用シート!$N$25:$N$41,0)</f>
        <v>#NUM!</v>
      </c>
    </row>
    <row r="12" spans="1:15" x14ac:dyDescent="0.15">
      <c r="C12" s="26" t="e">
        <f>INDEX(入力用シート!F$25:F$41,$O12,1)</f>
        <v>#NUM!</v>
      </c>
      <c r="D12" s="26" t="e">
        <f>INDEX(入力用シート!G$25:G$41,$O12,1)</f>
        <v>#NUM!</v>
      </c>
      <c r="E12" s="26" t="e">
        <f>INDEX(入力用シート!H$25:H$41,$O12,1)</f>
        <v>#NUM!</v>
      </c>
      <c r="F12" s="26" t="e">
        <f>INDEX(入力用シート!I$25:I$41,$O12,1)&amp;INDEX(入力用シート!J$25:J$41,$O12,1)</f>
        <v>#NUM!</v>
      </c>
      <c r="G12" s="18"/>
      <c r="H12" s="18"/>
      <c r="O12" s="1" t="e">
        <f>MATCH(LARGE(入力用シート!$N$25:$N$41,入力用シート!$D227),入力用シート!$N$25:$N$41,0)</f>
        <v>#NUM!</v>
      </c>
    </row>
    <row r="13" spans="1:15" x14ac:dyDescent="0.15">
      <c r="C13" s="26" t="e">
        <f>INDEX(入力用シート!F$25:F$41,$O13,1)</f>
        <v>#NUM!</v>
      </c>
      <c r="D13" s="26" t="e">
        <f>INDEX(入力用シート!G$25:G$41,$O13,1)</f>
        <v>#NUM!</v>
      </c>
      <c r="E13" s="26" t="e">
        <f>INDEX(入力用シート!H$25:H$41,$O13,1)</f>
        <v>#NUM!</v>
      </c>
      <c r="F13" s="26" t="e">
        <f>INDEX(入力用シート!I$25:I$41,$O13,1)&amp;INDEX(入力用シート!J$25:J$41,$O13,1)</f>
        <v>#NUM!</v>
      </c>
      <c r="G13" s="18"/>
      <c r="H13" s="18"/>
      <c r="O13" s="1" t="e">
        <f>MATCH(LARGE(入力用シート!$N$25:$N$41,入力用シート!$D228),入力用シート!$N$25:$N$41,0)</f>
        <v>#NUM!</v>
      </c>
    </row>
    <row r="14" spans="1:15" x14ac:dyDescent="0.15">
      <c r="C14" s="26" t="e">
        <f>INDEX(入力用シート!F$25:F$41,$O14,1)</f>
        <v>#NUM!</v>
      </c>
      <c r="D14" s="26" t="e">
        <f>INDEX(入力用シート!G$25:G$41,$O14,1)</f>
        <v>#NUM!</v>
      </c>
      <c r="E14" s="26" t="e">
        <f>INDEX(入力用シート!H$25:H$41,$O14,1)</f>
        <v>#NUM!</v>
      </c>
      <c r="F14" s="26" t="e">
        <f>INDEX(入力用シート!I$25:I$41,$O14,1)&amp;INDEX(入力用シート!J$25:J$41,$O14,1)</f>
        <v>#NUM!</v>
      </c>
      <c r="G14" s="18"/>
      <c r="H14" s="18"/>
      <c r="O14" s="1" t="e">
        <f>MATCH(LARGE(入力用シート!$N$25:$N$41,入力用シート!$D229),入力用シート!$N$25:$N$41,0)</f>
        <v>#NUM!</v>
      </c>
    </row>
    <row r="15" spans="1:15" x14ac:dyDescent="0.15">
      <c r="C15" s="26" t="e">
        <f>INDEX(入力用シート!F$25:F$41,$O15,1)</f>
        <v>#NUM!</v>
      </c>
      <c r="D15" s="26" t="e">
        <f>INDEX(入力用シート!G$25:G$41,$O15,1)</f>
        <v>#NUM!</v>
      </c>
      <c r="E15" s="26" t="e">
        <f>INDEX(入力用シート!H$25:H$41,$O15,1)</f>
        <v>#NUM!</v>
      </c>
      <c r="F15" s="26" t="e">
        <f>INDEX(入力用シート!I$25:I$41,$O15,1)&amp;INDEX(入力用シート!J$25:J$41,$O15,1)</f>
        <v>#NUM!</v>
      </c>
      <c r="G15" s="18"/>
      <c r="H15" s="18"/>
      <c r="O15" s="1" t="e">
        <f>MATCH(LARGE(入力用シート!$N$25:$N$41,入力用シート!$D230),入力用シート!$N$25:$N$41,0)</f>
        <v>#NUM!</v>
      </c>
    </row>
    <row r="16" spans="1:15" x14ac:dyDescent="0.15">
      <c r="C16" s="26" t="e">
        <f>INDEX(入力用シート!F$25:F$41,$O16,1)</f>
        <v>#NUM!</v>
      </c>
      <c r="D16" s="26" t="e">
        <f>INDEX(入力用シート!G$25:G$41,$O16,1)</f>
        <v>#NUM!</v>
      </c>
      <c r="E16" s="26" t="e">
        <f>INDEX(入力用シート!H$25:H$41,$O16,1)</f>
        <v>#NUM!</v>
      </c>
      <c r="F16" s="26" t="e">
        <f>INDEX(入力用シート!I$25:I$41,$O16,1)&amp;INDEX(入力用シート!J$25:J$41,$O16,1)</f>
        <v>#NUM!</v>
      </c>
      <c r="G16" s="18"/>
      <c r="H16" s="18"/>
      <c r="O16" s="1" t="e">
        <f>MATCH(LARGE(入力用シート!$N$25:$N$41,入力用シート!$D231),入力用シート!$N$25:$N$41,0)</f>
        <v>#NUM!</v>
      </c>
    </row>
    <row r="17" spans="3:15" x14ac:dyDescent="0.15">
      <c r="C17" s="26" t="e">
        <f>INDEX(入力用シート!F$25:F$41,$O17,1)</f>
        <v>#NUM!</v>
      </c>
      <c r="D17" s="26" t="e">
        <f>INDEX(入力用シート!G$25:G$41,$O17,1)</f>
        <v>#NUM!</v>
      </c>
      <c r="E17" s="26" t="e">
        <f>INDEX(入力用シート!H$25:H$41,$O17,1)</f>
        <v>#NUM!</v>
      </c>
      <c r="F17" s="26" t="e">
        <f>INDEX(入力用シート!I$25:I$41,$O17,1)&amp;INDEX(入力用シート!J$25:J$41,$O17,1)</f>
        <v>#NUM!</v>
      </c>
      <c r="G17" s="18"/>
      <c r="H17" s="18"/>
      <c r="O17" s="1" t="e">
        <f>MATCH(LARGE(入力用シート!$N$25:$N$41,入力用シート!$D232),入力用シート!$N$25:$N$41,0)</f>
        <v>#NUM!</v>
      </c>
    </row>
    <row r="18" spans="3:15" x14ac:dyDescent="0.15">
      <c r="C18" s="26" t="e">
        <f>INDEX(入力用シート!F$25:F$41,$O18,1)</f>
        <v>#NUM!</v>
      </c>
      <c r="D18" s="26" t="e">
        <f>INDEX(入力用シート!G$25:G$41,$O18,1)</f>
        <v>#NUM!</v>
      </c>
      <c r="E18" s="26" t="e">
        <f>INDEX(入力用シート!H$25:H$41,$O18,1)</f>
        <v>#NUM!</v>
      </c>
      <c r="F18" s="26" t="e">
        <f>INDEX(入力用シート!I$25:I$41,$O18,1)&amp;INDEX(入力用シート!J$25:J$41,$O18,1)</f>
        <v>#NUM!</v>
      </c>
      <c r="G18" s="18"/>
      <c r="H18" s="18"/>
      <c r="O18" s="1" t="e">
        <f>MATCH(LARGE(入力用シート!$N$25:$N$41,入力用シート!$D233),入力用シート!$N$25:$N$41,0)</f>
        <v>#NUM!</v>
      </c>
    </row>
    <row r="19" spans="3:15" x14ac:dyDescent="0.15">
      <c r="C19" s="26" t="e">
        <f>INDEX(入力用シート!F$25:F$41,$O19,1)</f>
        <v>#NUM!</v>
      </c>
      <c r="D19" s="26" t="e">
        <f>INDEX(入力用シート!G$25:G$41,$O19,1)</f>
        <v>#NUM!</v>
      </c>
      <c r="E19" s="26" t="e">
        <f>INDEX(入力用シート!H$25:H$41,$O19,1)</f>
        <v>#NUM!</v>
      </c>
      <c r="F19" s="26" t="e">
        <f>INDEX(入力用シート!I$25:I$41,$O19,1)&amp;INDEX(入力用シート!J$25:J$41,$O19,1)</f>
        <v>#NUM!</v>
      </c>
      <c r="G19" s="18"/>
      <c r="H19" s="18"/>
      <c r="O19" s="1" t="e">
        <f>MATCH(LARGE(入力用シート!$N$25:$N$41,入力用シート!$D234),入力用シート!$N$25:$N$41,0)</f>
        <v>#NUM!</v>
      </c>
    </row>
    <row r="20" spans="3:15" x14ac:dyDescent="0.15">
      <c r="C20" s="26" t="e">
        <f>INDEX(入力用シート!F$25:F$41,$O20,1)</f>
        <v>#NUM!</v>
      </c>
      <c r="D20" s="26" t="e">
        <f>INDEX(入力用シート!G$25:G$41,$O20,1)</f>
        <v>#NUM!</v>
      </c>
      <c r="E20" s="26" t="e">
        <f>INDEX(入力用シート!H$25:H$41,$O20,1)</f>
        <v>#NUM!</v>
      </c>
      <c r="F20" s="26" t="e">
        <f>INDEX(入力用シート!I$25:I$41,$O20,1)&amp;INDEX(入力用シート!J$25:J$41,$O20,1)</f>
        <v>#NUM!</v>
      </c>
      <c r="G20" s="18"/>
      <c r="H20" s="18"/>
      <c r="O20" s="1" t="e">
        <f>MATCH(LARGE(入力用シート!$N$25:$N$41,入力用シート!$D235),入力用シート!$N$25:$N$41,0)</f>
        <v>#NUM!</v>
      </c>
    </row>
    <row r="21" spans="3:15" x14ac:dyDescent="0.15">
      <c r="C21" s="26" t="e">
        <f>INDEX(入力用シート!F$25:F$41,$O21,1)</f>
        <v>#NUM!</v>
      </c>
      <c r="D21" s="26" t="e">
        <f>INDEX(入力用シート!G$25:G$41,$O21,1)</f>
        <v>#NUM!</v>
      </c>
      <c r="E21" s="26" t="e">
        <f>INDEX(入力用シート!H$25:H$41,$O21,1)</f>
        <v>#NUM!</v>
      </c>
      <c r="F21" s="26" t="e">
        <f>INDEX(入力用シート!I$25:I$41,$O21,1)&amp;INDEX(入力用シート!J$25:J$41,$O21,1)</f>
        <v>#NUM!</v>
      </c>
      <c r="G21" s="18"/>
      <c r="H21" s="18"/>
      <c r="O21" s="1" t="e">
        <f>MATCH(LARGE(入力用シート!$N$25:$N$41,入力用シート!$D236),入力用シート!$N$25:$N$41,0)</f>
        <v>#NUM!</v>
      </c>
    </row>
    <row r="22" spans="3:15" x14ac:dyDescent="0.15">
      <c r="C22" s="26" t="e">
        <f>INDEX(入力用シート!F$25:F$41,$O22,1)</f>
        <v>#NUM!</v>
      </c>
      <c r="D22" s="26" t="e">
        <f>INDEX(入力用シート!G$25:G$41,$O22,1)</f>
        <v>#NUM!</v>
      </c>
      <c r="E22" s="26" t="e">
        <f>INDEX(入力用シート!H$25:H$41,$O22,1)</f>
        <v>#NUM!</v>
      </c>
      <c r="F22" s="26" t="e">
        <f>INDEX(入力用シート!I$25:I$41,$O22,1)&amp;INDEX(入力用シート!J$25:J$41,$O22,1)</f>
        <v>#NUM!</v>
      </c>
      <c r="G22" s="18"/>
      <c r="H22" s="18"/>
      <c r="O22" s="1" t="e">
        <f>MATCH(LARGE(入力用シート!$N$25:$N$41,入力用シート!$D237),入力用シート!$N$25:$N$41,0)</f>
        <v>#NUM!</v>
      </c>
    </row>
    <row r="23" spans="3:15" x14ac:dyDescent="0.15">
      <c r="C23" s="26" t="e">
        <f>INDEX(入力用シート!F$25:F$41,$O23,1)</f>
        <v>#NUM!</v>
      </c>
      <c r="D23" s="26" t="e">
        <f>INDEX(入力用シート!G$25:G$41,$O23,1)</f>
        <v>#NUM!</v>
      </c>
      <c r="E23" s="26" t="e">
        <f>INDEX(入力用シート!H$25:H$41,$O23,1)</f>
        <v>#NUM!</v>
      </c>
      <c r="F23" s="26" t="e">
        <f>INDEX(入力用シート!I$25:I$41,$O23,1)&amp;INDEX(入力用シート!J$25:J$41,$O23,1)</f>
        <v>#NUM!</v>
      </c>
      <c r="G23" s="18"/>
      <c r="H23" s="18"/>
      <c r="O23" s="1" t="e">
        <f>MATCH(LARGE(入力用シート!$N$25:$N$41,入力用シート!$D238),入力用シート!$N$25:$N$41,0)</f>
        <v>#NUM!</v>
      </c>
    </row>
    <row r="24" spans="3:15" x14ac:dyDescent="0.15">
      <c r="C24" s="26" t="e">
        <f>INDEX(入力用シート!F$25:F$41,$O24,1)</f>
        <v>#NUM!</v>
      </c>
      <c r="D24" s="26" t="e">
        <f>INDEX(入力用シート!G$25:G$41,$O24,1)</f>
        <v>#NUM!</v>
      </c>
      <c r="E24" s="26" t="e">
        <f>INDEX(入力用シート!H$25:H$41,$O24,1)</f>
        <v>#NUM!</v>
      </c>
      <c r="F24" s="26" t="e">
        <f>INDEX(入力用シート!I$25:I$41,$O24,1)&amp;INDEX(入力用シート!J$25:J$41,$O24,1)</f>
        <v>#NUM!</v>
      </c>
      <c r="G24" s="18"/>
      <c r="H24" s="18"/>
      <c r="O24" s="1" t="e">
        <f>MATCH(LARGE(入力用シート!$N$25:$N$41,入力用シート!$D239),入力用シート!$N$25:$N$41,0)</f>
        <v>#NUM!</v>
      </c>
    </row>
    <row r="25" spans="3:15" x14ac:dyDescent="0.15">
      <c r="C25" s="26"/>
      <c r="D25" s="26"/>
      <c r="E25" s="26"/>
      <c r="F25" s="26"/>
      <c r="G25" s="18"/>
      <c r="H25" s="18"/>
    </row>
  </sheetData>
  <customSheetViews>
    <customSheetView guid="{BD1D9F7D-9258-4312-9E8A-B0E1A4470B7E}">
      <selection activeCell="A18" sqref="A18:C18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O20"/>
  <sheetViews>
    <sheetView workbookViewId="0">
      <selection activeCell="A18" sqref="A18:C18"/>
    </sheetView>
  </sheetViews>
  <sheetFormatPr defaultColWidth="9" defaultRowHeight="13.5" x14ac:dyDescent="0.15"/>
  <cols>
    <col min="1" max="1" width="4.75" style="1" customWidth="1"/>
    <col min="2" max="2" width="14" style="1" customWidth="1"/>
    <col min="3" max="3" width="14.75" style="1" bestFit="1" customWidth="1"/>
    <col min="4" max="4" width="17.625" style="1" bestFit="1" customWidth="1"/>
    <col min="5" max="5" width="8.625" style="1" bestFit="1" customWidth="1"/>
    <col min="6" max="6" width="6.25" style="1" bestFit="1" customWidth="1"/>
    <col min="7" max="7" width="4.75" style="1" customWidth="1"/>
    <col min="8" max="8" width="5.25" style="1" bestFit="1" customWidth="1"/>
    <col min="9" max="16384" width="9" style="1"/>
  </cols>
  <sheetData>
    <row r="1" spans="1:15" x14ac:dyDescent="0.15">
      <c r="A1" s="1" t="s">
        <v>131</v>
      </c>
    </row>
    <row r="2" spans="1:15" ht="14.25" thickBot="1" x14ac:dyDescent="0.2"/>
    <row r="3" spans="1:15" ht="15" thickBot="1" x14ac:dyDescent="0.2">
      <c r="A3" s="14" t="s">
        <v>30</v>
      </c>
      <c r="B3" s="15" t="s">
        <v>31</v>
      </c>
      <c r="C3" s="15" t="s">
        <v>49</v>
      </c>
      <c r="D3" s="15" t="s">
        <v>18</v>
      </c>
      <c r="E3" s="15" t="s">
        <v>50</v>
      </c>
      <c r="F3" s="15" t="s">
        <v>51</v>
      </c>
      <c r="G3" s="15" t="s">
        <v>54</v>
      </c>
      <c r="H3" s="16" t="s">
        <v>0</v>
      </c>
    </row>
    <row r="5" spans="1:15" x14ac:dyDescent="0.15">
      <c r="B5" s="4" t="str">
        <f>印刷用!H8</f>
        <v/>
      </c>
      <c r="C5" s="26" t="e">
        <f>INDEX(入力用シート!F$44:F$55,$O5,1)</f>
        <v>#NUM!</v>
      </c>
      <c r="D5" s="26" t="e">
        <f>INDEX(入力用シート!G$44:G$55,$O5,1)</f>
        <v>#NUM!</v>
      </c>
      <c r="E5" s="26" t="e">
        <f>INDEX(入力用シート!H$44:H$55,$O5,1)</f>
        <v>#NUM!</v>
      </c>
      <c r="F5" s="26" t="e">
        <f>INDEX(入力用シート!I$44:I$55,$O5,1)&amp;INDEX(入力用シート!J$44:J$55,$O5,1)</f>
        <v>#NUM!</v>
      </c>
      <c r="G5" s="18"/>
      <c r="H5" s="18" t="str">
        <f>IF(印刷用!AL43="","",印刷用!AL43)</f>
        <v/>
      </c>
      <c r="O5" s="1" t="e">
        <f>MATCH(LARGE(入力用シート!$N$44:$N$55,入力用シート!$D220),入力用シート!$N$44:$N$55,0)</f>
        <v>#NUM!</v>
      </c>
    </row>
    <row r="6" spans="1:15" x14ac:dyDescent="0.15">
      <c r="C6" s="26" t="e">
        <f>INDEX(入力用シート!F$44:F$55,$O6,1)</f>
        <v>#NUM!</v>
      </c>
      <c r="D6" s="26" t="e">
        <f>INDEX(入力用シート!G$44:G$55,$O6,1)</f>
        <v>#NUM!</v>
      </c>
      <c r="E6" s="26" t="e">
        <f>INDEX(入力用シート!H$44:H$55,$O6,1)</f>
        <v>#NUM!</v>
      </c>
      <c r="F6" s="26" t="e">
        <f>INDEX(入力用シート!I$44:I$55,$O6,1)&amp;INDEX(入力用シート!J$44:J$55,$O6,1)</f>
        <v>#NUM!</v>
      </c>
      <c r="G6" s="18"/>
      <c r="H6" s="18" t="str">
        <f>IF(印刷用!AL44="","",印刷用!AL44)</f>
        <v/>
      </c>
      <c r="O6" s="1" t="e">
        <f>MATCH(LARGE(入力用シート!$N$44:$N$55,入力用シート!$D221),入力用シート!$N$44:$N$55,0)</f>
        <v>#NUM!</v>
      </c>
    </row>
    <row r="7" spans="1:15" x14ac:dyDescent="0.15">
      <c r="C7" s="26" t="e">
        <f>INDEX(入力用シート!F$44:F$55,$O7,1)</f>
        <v>#NUM!</v>
      </c>
      <c r="D7" s="26" t="e">
        <f>INDEX(入力用シート!G$44:G$55,$O7,1)</f>
        <v>#NUM!</v>
      </c>
      <c r="E7" s="26" t="e">
        <f>INDEX(入力用シート!H$44:H$55,$O7,1)</f>
        <v>#NUM!</v>
      </c>
      <c r="F7" s="26" t="e">
        <f>INDEX(入力用シート!I$44:I$55,$O7,1)&amp;INDEX(入力用シート!J$44:J$55,$O7,1)</f>
        <v>#NUM!</v>
      </c>
      <c r="G7" s="18"/>
      <c r="H7" s="18" t="str">
        <f>IF(印刷用!AL45="","",印刷用!AL45)</f>
        <v/>
      </c>
      <c r="O7" s="1" t="e">
        <f>MATCH(LARGE(入力用シート!$N$44:$N$55,入力用シート!$D222),入力用シート!$N$44:$N$55,0)</f>
        <v>#NUM!</v>
      </c>
    </row>
    <row r="8" spans="1:15" x14ac:dyDescent="0.15">
      <c r="C8" s="26" t="e">
        <f>INDEX(入力用シート!F$44:F$55,$O8,1)</f>
        <v>#NUM!</v>
      </c>
      <c r="D8" s="26" t="e">
        <f>INDEX(入力用シート!G$44:G$55,$O8,1)</f>
        <v>#NUM!</v>
      </c>
      <c r="E8" s="26" t="e">
        <f>INDEX(入力用シート!H$44:H$55,$O8,1)</f>
        <v>#NUM!</v>
      </c>
      <c r="F8" s="26" t="e">
        <f>INDEX(入力用シート!I$44:I$55,$O8,1)&amp;INDEX(入力用シート!J$44:J$55,$O8,1)</f>
        <v>#NUM!</v>
      </c>
      <c r="G8" s="18"/>
      <c r="H8" s="18" t="str">
        <f>IF(印刷用!AL48="","",印刷用!AL48)</f>
        <v/>
      </c>
      <c r="O8" s="1" t="e">
        <f>MATCH(LARGE(入力用シート!$N$44:$N$55,入力用シート!$D223),入力用シート!$N$44:$N$55,0)</f>
        <v>#NUM!</v>
      </c>
    </row>
    <row r="9" spans="1:15" x14ac:dyDescent="0.15">
      <c r="C9" s="26" t="e">
        <f>INDEX(入力用シート!F$44:F$55,$O9,1)</f>
        <v>#NUM!</v>
      </c>
      <c r="D9" s="26" t="e">
        <f>INDEX(入力用シート!G$44:G$55,$O9,1)</f>
        <v>#NUM!</v>
      </c>
      <c r="E9" s="26" t="e">
        <f>INDEX(入力用シート!H$44:H$55,$O9,1)</f>
        <v>#NUM!</v>
      </c>
      <c r="F9" s="26" t="e">
        <f>INDEX(入力用シート!I$44:I$55,$O9,1)&amp;INDEX(入力用シート!J$44:J$55,$O9,1)</f>
        <v>#NUM!</v>
      </c>
      <c r="G9" s="18"/>
      <c r="H9" s="18" t="str">
        <f>IF(印刷用!AL49="","",印刷用!AL49)</f>
        <v/>
      </c>
      <c r="O9" s="1" t="e">
        <f>MATCH(LARGE(入力用シート!$N$44:$N$55,入力用シート!$D224),入力用シート!$N$44:$N$55,0)</f>
        <v>#NUM!</v>
      </c>
    </row>
    <row r="10" spans="1:15" x14ac:dyDescent="0.15">
      <c r="C10" s="26" t="e">
        <f>INDEX(入力用シート!F$44:F$55,$O10,1)</f>
        <v>#NUM!</v>
      </c>
      <c r="D10" s="26" t="e">
        <f>INDEX(入力用シート!G$44:G$55,$O10,1)</f>
        <v>#NUM!</v>
      </c>
      <c r="E10" s="26" t="e">
        <f>INDEX(入力用シート!H$44:H$55,$O10,1)</f>
        <v>#NUM!</v>
      </c>
      <c r="F10" s="26" t="e">
        <f>INDEX(入力用シート!I$44:I$55,$O10,1)&amp;INDEX(入力用シート!J$44:J$55,$O10,1)</f>
        <v>#NUM!</v>
      </c>
      <c r="G10" s="18"/>
      <c r="H10" s="18" t="str">
        <f>IF(印刷用!AL50="","",印刷用!AL50)</f>
        <v/>
      </c>
      <c r="O10" s="1" t="e">
        <f>MATCH(LARGE(入力用シート!$N$44:$N$55,入力用シート!$D225),入力用シート!$N$44:$N$55,0)</f>
        <v>#NUM!</v>
      </c>
    </row>
    <row r="11" spans="1:15" x14ac:dyDescent="0.15">
      <c r="C11" s="26" t="e">
        <f>INDEX(入力用シート!F$44:F$55,$O11,1)</f>
        <v>#NUM!</v>
      </c>
      <c r="D11" s="26" t="e">
        <f>INDEX(入力用シート!G$44:G$55,$O11,1)</f>
        <v>#NUM!</v>
      </c>
      <c r="E11" s="26" t="e">
        <f>INDEX(入力用シート!H$44:H$55,$O11,1)</f>
        <v>#NUM!</v>
      </c>
      <c r="F11" s="26" t="e">
        <f>INDEX(入力用シート!I$44:I$55,$O11,1)&amp;INDEX(入力用シート!J$44:J$55,$O11,1)</f>
        <v>#NUM!</v>
      </c>
      <c r="G11" s="18"/>
      <c r="H11" s="18" t="str">
        <f>IF(印刷用!AL51="","",印刷用!AL51)</f>
        <v/>
      </c>
      <c r="O11" s="1" t="e">
        <f>MATCH(LARGE(入力用シート!$N$44:$N$55,入力用シート!$D226),入力用シート!$N$44:$N$55,0)</f>
        <v>#NUM!</v>
      </c>
    </row>
    <row r="12" spans="1:15" x14ac:dyDescent="0.15">
      <c r="C12" s="26" t="e">
        <f>INDEX(入力用シート!F$44:F$55,$O12,1)</f>
        <v>#NUM!</v>
      </c>
      <c r="D12" s="26" t="e">
        <f>INDEX(入力用シート!G$44:G$55,$O12,1)</f>
        <v>#NUM!</v>
      </c>
      <c r="E12" s="26" t="e">
        <f>INDEX(入力用シート!H$44:H$55,$O12,1)</f>
        <v>#NUM!</v>
      </c>
      <c r="F12" s="26" t="e">
        <f>INDEX(入力用シート!I$44:I$55,$O12,1)&amp;INDEX(入力用シート!J$44:J$55,$O12,1)</f>
        <v>#NUM!</v>
      </c>
      <c r="G12" s="18"/>
      <c r="H12" s="18" t="str">
        <f>IF(印刷用!AL52="","",印刷用!AL52)</f>
        <v/>
      </c>
      <c r="O12" s="1" t="e">
        <f>MATCH(LARGE(入力用シート!$N$44:$N$55,入力用シート!$D227),入力用シート!$N$44:$N$55,0)</f>
        <v>#NUM!</v>
      </c>
    </row>
    <row r="13" spans="1:15" x14ac:dyDescent="0.15">
      <c r="C13" s="26" t="e">
        <f>INDEX(入力用シート!F$44:F$55,$O13,1)</f>
        <v>#NUM!</v>
      </c>
      <c r="D13" s="26" t="e">
        <f>INDEX(入力用シート!G$44:G$55,$O13,1)</f>
        <v>#NUM!</v>
      </c>
      <c r="E13" s="26" t="e">
        <f>INDEX(入力用シート!H$44:H$55,$O13,1)</f>
        <v>#NUM!</v>
      </c>
      <c r="F13" s="26" t="e">
        <f>INDEX(入力用シート!I$44:I$55,$O13,1)&amp;INDEX(入力用シート!J$44:J$55,$O13,1)</f>
        <v>#NUM!</v>
      </c>
      <c r="G13" s="18"/>
      <c r="H13" s="18" t="str">
        <f>IF(印刷用!AL53="","",印刷用!AL53)</f>
        <v/>
      </c>
      <c r="O13" s="1" t="e">
        <f>MATCH(LARGE(入力用シート!$N$44:$N$55,入力用シート!$D228),入力用シート!$N$44:$N$55,0)</f>
        <v>#NUM!</v>
      </c>
    </row>
    <row r="14" spans="1:15" x14ac:dyDescent="0.15">
      <c r="C14" s="26" t="e">
        <f>INDEX(入力用シート!F$44:F$55,$O14,1)</f>
        <v>#NUM!</v>
      </c>
      <c r="D14" s="26" t="e">
        <f>INDEX(入力用シート!G$44:G$55,$O14,1)</f>
        <v>#NUM!</v>
      </c>
      <c r="E14" s="26" t="e">
        <f>INDEX(入力用シート!H$44:H$55,$O14,1)</f>
        <v>#NUM!</v>
      </c>
      <c r="F14" s="26" t="e">
        <f>INDEX(入力用シート!I$44:I$55,$O14,1)&amp;INDEX(入力用シート!J$44:J$55,$O14,1)</f>
        <v>#NUM!</v>
      </c>
      <c r="G14" s="18"/>
      <c r="H14" s="18" t="str">
        <f>IF(印刷用!AL54="","",印刷用!AL54)</f>
        <v/>
      </c>
      <c r="O14" s="1" t="e">
        <f>MATCH(LARGE(入力用シート!$N$44:$N$55,入力用シート!$D229),入力用シート!$N$44:$N$55,0)</f>
        <v>#NUM!</v>
      </c>
    </row>
    <row r="15" spans="1:15" x14ac:dyDescent="0.15">
      <c r="C15" s="26" t="e">
        <f>INDEX(入力用シート!F$44:F$55,$O15,1)</f>
        <v>#NUM!</v>
      </c>
      <c r="D15" s="26" t="e">
        <f>INDEX(入力用シート!G$44:G$55,$O15,1)</f>
        <v>#NUM!</v>
      </c>
      <c r="E15" s="26" t="e">
        <f>INDEX(入力用シート!H$44:H$55,$O15,1)</f>
        <v>#NUM!</v>
      </c>
      <c r="F15" s="26" t="e">
        <f>INDEX(入力用シート!I$44:I$55,$O15,1)&amp;INDEX(入力用シート!J$44:J$55,$O15,1)</f>
        <v>#NUM!</v>
      </c>
      <c r="G15" s="18"/>
      <c r="H15" s="18" t="str">
        <f>IF(印刷用!AL55="","",印刷用!AL55)</f>
        <v/>
      </c>
      <c r="O15" s="1" t="e">
        <f>MATCH(LARGE(入力用シート!$N$44:$N$55,入力用シート!$D230),入力用シート!$N$44:$N$55,0)</f>
        <v>#NUM!</v>
      </c>
    </row>
    <row r="16" spans="1:15" x14ac:dyDescent="0.15">
      <c r="C16" s="26" t="e">
        <f>INDEX(入力用シート!F$44:F$55,$O16,1)</f>
        <v>#NUM!</v>
      </c>
      <c r="D16" s="26" t="e">
        <f>INDEX(入力用シート!G$44:G$55,$O16,1)</f>
        <v>#NUM!</v>
      </c>
      <c r="E16" s="26" t="e">
        <f>INDEX(入力用シート!H$44:H$55,$O16,1)</f>
        <v>#NUM!</v>
      </c>
      <c r="F16" s="26" t="e">
        <f>INDEX(入力用シート!I$44:I$55,$O16,1)&amp;INDEX(入力用シート!J$44:J$55,$O16,1)</f>
        <v>#NUM!</v>
      </c>
      <c r="G16" s="18"/>
      <c r="H16" s="18" t="str">
        <f>IF(印刷用!AL56="","",印刷用!AL56)</f>
        <v/>
      </c>
      <c r="O16" s="1" t="e">
        <f>MATCH(LARGE(入力用シート!$N$44:$N$55,入力用シート!$D231),入力用シート!$N$44:$N$55,0)</f>
        <v>#NUM!</v>
      </c>
    </row>
    <row r="17" spans="3:15" x14ac:dyDescent="0.15">
      <c r="C17" s="26" t="e">
        <f>INDEX(入力用シート!F$44:F$55,$O17,1)</f>
        <v>#NUM!</v>
      </c>
      <c r="D17" s="26" t="e">
        <f>INDEX(入力用シート!G$44:G$55,$O17,1)</f>
        <v>#NUM!</v>
      </c>
      <c r="E17" s="26" t="e">
        <f>INDEX(入力用シート!H$44:H$55,$O17,1)</f>
        <v>#NUM!</v>
      </c>
      <c r="F17" s="26" t="e">
        <f>INDEX(入力用シート!I$44:I$55,$O17,1)&amp;INDEX(入力用シート!J$44:J$55,$O17,1)</f>
        <v>#NUM!</v>
      </c>
      <c r="G17" s="18"/>
      <c r="H17" s="18" t="str">
        <f>IF(印刷用!AL57="","",印刷用!AL57)</f>
        <v/>
      </c>
      <c r="O17" s="1" t="e">
        <f>MATCH(LARGE(入力用シート!$N$44:$N$55,入力用シート!$D232),入力用シート!$N$44:$N$55,0)</f>
        <v>#NUM!</v>
      </c>
    </row>
    <row r="18" spans="3:15" x14ac:dyDescent="0.15">
      <c r="C18" s="26" t="e">
        <f>INDEX(入力用シート!F$44:F$55,$O18,1)</f>
        <v>#NUM!</v>
      </c>
      <c r="D18" s="26" t="e">
        <f>INDEX(入力用シート!G$44:G$55,$O18,1)</f>
        <v>#NUM!</v>
      </c>
      <c r="E18" s="26" t="e">
        <f>INDEX(入力用シート!H$44:H$55,$O18,1)</f>
        <v>#NUM!</v>
      </c>
      <c r="F18" s="26" t="e">
        <f>INDEX(入力用シート!I$44:I$55,$O18,1)&amp;INDEX(入力用シート!J$44:J$55,$O18,1)</f>
        <v>#NUM!</v>
      </c>
      <c r="G18" s="18"/>
      <c r="H18" s="18" t="str">
        <f>IF(印刷用!AL58="","",印刷用!AL58)</f>
        <v/>
      </c>
      <c r="O18" s="1" t="e">
        <f>MATCH(LARGE(入力用シート!$N$44:$N$55,入力用シート!$D233),入力用シート!$N$44:$N$55,0)</f>
        <v>#NUM!</v>
      </c>
    </row>
    <row r="19" spans="3:15" x14ac:dyDescent="0.15">
      <c r="C19" s="26" t="e">
        <f>INDEX(入力用シート!F$44:F$55,$O19,1)</f>
        <v>#NUM!</v>
      </c>
      <c r="D19" s="26" t="e">
        <f>INDEX(入力用シート!G$44:G$55,$O19,1)</f>
        <v>#NUM!</v>
      </c>
      <c r="E19" s="26" t="e">
        <f>INDEX(入力用シート!H$44:H$55,$O19,1)</f>
        <v>#NUM!</v>
      </c>
      <c r="F19" s="26" t="e">
        <f>INDEX(入力用シート!I$44:I$55,$O19,1)&amp;INDEX(入力用シート!J$44:J$55,$O19,1)</f>
        <v>#NUM!</v>
      </c>
      <c r="G19" s="18"/>
      <c r="H19" s="18" t="str">
        <f>IF(印刷用!AL59="","",印刷用!AL59)</f>
        <v/>
      </c>
      <c r="O19" s="1" t="e">
        <f>MATCH(LARGE(入力用シート!$N$44:$N$55,入力用シート!$D234),入力用シート!$N$44:$N$55,0)</f>
        <v>#NUM!</v>
      </c>
    </row>
    <row r="20" spans="3:15" x14ac:dyDescent="0.15">
      <c r="C20" s="26"/>
      <c r="D20" s="26"/>
      <c r="E20" s="26"/>
      <c r="F20" s="26"/>
      <c r="G20" s="18"/>
      <c r="H20" s="18" t="str">
        <f>IF(印刷用!AL60="","",印刷用!AL60)</f>
        <v/>
      </c>
    </row>
  </sheetData>
  <customSheetViews>
    <customSheetView guid="{BD1D9F7D-9258-4312-9E8A-B0E1A4470B7E}">
      <selection activeCell="L17" sqref="L17:L18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T249"/>
  <sheetViews>
    <sheetView view="pageBreakPreview" topLeftCell="A36" zoomScale="70" zoomScaleNormal="100" zoomScaleSheetLayoutView="70" workbookViewId="0">
      <selection activeCell="C13" sqref="C13:C14"/>
    </sheetView>
  </sheetViews>
  <sheetFormatPr defaultRowHeight="13.5" x14ac:dyDescent="0.15"/>
  <cols>
    <col min="1" max="1" width="2" customWidth="1"/>
    <col min="2" max="2" width="18" bestFit="1" customWidth="1"/>
    <col min="3" max="3" width="55.125" customWidth="1"/>
    <col min="4" max="4" width="4.25" customWidth="1"/>
    <col min="5" max="5" width="9" style="2"/>
    <col min="6" max="6" width="20.125" customWidth="1"/>
    <col min="7" max="7" width="21.75" customWidth="1"/>
    <col min="9" max="9" width="5.25" customWidth="1"/>
    <col min="10" max="10" width="4.875" customWidth="1"/>
    <col min="11" max="11" width="5.25" bestFit="1" customWidth="1"/>
    <col min="12" max="12" width="6.625" customWidth="1"/>
    <col min="14" max="18" width="9" style="32" hidden="1" customWidth="1"/>
  </cols>
  <sheetData>
    <row r="1" spans="2:20" ht="26.25" customHeight="1" x14ac:dyDescent="0.15">
      <c r="B1" s="112" t="s">
        <v>128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20" ht="22.5" customHeight="1" x14ac:dyDescent="0.15">
      <c r="B2" s="72" t="s">
        <v>73</v>
      </c>
      <c r="C2" s="72"/>
      <c r="E2" s="73" t="s">
        <v>67</v>
      </c>
      <c r="F2" s="73"/>
      <c r="G2" s="73"/>
      <c r="H2" s="73"/>
      <c r="I2" s="73"/>
      <c r="J2" s="73"/>
      <c r="K2" s="73"/>
      <c r="L2" s="73"/>
      <c r="O2" s="1" t="s">
        <v>96</v>
      </c>
      <c r="P2" s="1"/>
      <c r="Q2" s="1"/>
      <c r="R2" s="1"/>
      <c r="S2" s="2"/>
      <c r="T2" s="2"/>
    </row>
    <row r="3" spans="2:20" ht="16.5" customHeight="1" x14ac:dyDescent="0.15">
      <c r="B3" s="22" t="s">
        <v>64</v>
      </c>
      <c r="C3" s="30"/>
      <c r="E3" s="23" t="s">
        <v>76</v>
      </c>
      <c r="F3" s="23" t="s">
        <v>68</v>
      </c>
      <c r="G3" s="23" t="s">
        <v>53</v>
      </c>
      <c r="H3" s="23" t="s">
        <v>69</v>
      </c>
      <c r="I3" s="73" t="s">
        <v>21</v>
      </c>
      <c r="J3" s="73"/>
      <c r="K3" s="23" t="s">
        <v>9</v>
      </c>
      <c r="L3" s="23" t="s">
        <v>0</v>
      </c>
      <c r="N3" s="48" t="s">
        <v>104</v>
      </c>
      <c r="O3" s="1">
        <f>IF(C3="",1,"")</f>
        <v>1</v>
      </c>
      <c r="P3" s="1" t="s">
        <v>105</v>
      </c>
      <c r="Q3" s="1" t="s">
        <v>106</v>
      </c>
      <c r="R3" s="1" t="s">
        <v>107</v>
      </c>
      <c r="S3" s="2"/>
      <c r="T3" s="2"/>
    </row>
    <row r="4" spans="2:20" s="21" customFormat="1" ht="16.5" customHeight="1" x14ac:dyDescent="0.15">
      <c r="B4" s="22" t="s">
        <v>65</v>
      </c>
      <c r="C4" s="30"/>
      <c r="E4" s="30">
        <v>1</v>
      </c>
      <c r="F4" s="30"/>
      <c r="G4" s="30"/>
      <c r="H4" s="30"/>
      <c r="I4" s="30"/>
      <c r="J4" s="23" t="str">
        <f t="shared" ref="J4:J7" si="0">IF(COUNT(I4)=1,"級",IF(COUNTBLANK(I4)=1,"","段"))</f>
        <v/>
      </c>
      <c r="K4" s="30"/>
      <c r="L4" s="30"/>
      <c r="N4" s="36" t="str">
        <f t="shared" ref="N4:N35" si="1">IFERROR((VLOOKUP(I4,$D$214:$G$239,4,FALSE)+H4)*100+E4,"")</f>
        <v/>
      </c>
      <c r="O4" s="1">
        <f>IF(OR(C4="",LEN(C4)&gt;5),1,"")</f>
        <v>1</v>
      </c>
      <c r="P4" s="31" t="str">
        <f>IF(F4="","",IF(LEN(F4)-LEN(SUBSTITUTE(F4,"　",""))=1,"",1))</f>
        <v/>
      </c>
      <c r="Q4" s="31" t="str">
        <f>IF(G4="","",IF(LEN(G4)-LEN(SUBSTITUTE(G4,"　",""))=1,"",1))</f>
        <v/>
      </c>
      <c r="R4" s="31" t="str">
        <f t="shared" ref="R4:R12" si="2">IF(AND(COUNTA(F4:I4,K4)&gt;0,COUNTA(F4:K4)&lt;6),1,"")</f>
        <v/>
      </c>
      <c r="S4" s="24"/>
      <c r="T4" s="24"/>
    </row>
    <row r="5" spans="2:20" s="21" customFormat="1" ht="16.5" customHeight="1" x14ac:dyDescent="0.15">
      <c r="B5" s="22" t="s">
        <v>3</v>
      </c>
      <c r="C5" s="30"/>
      <c r="E5" s="30">
        <v>2</v>
      </c>
      <c r="F5" s="30"/>
      <c r="G5" s="30"/>
      <c r="H5" s="30"/>
      <c r="I5" s="30"/>
      <c r="J5" s="23" t="str">
        <f t="shared" si="0"/>
        <v/>
      </c>
      <c r="K5" s="30"/>
      <c r="L5" s="30"/>
      <c r="N5" s="36" t="str">
        <f t="shared" si="1"/>
        <v/>
      </c>
      <c r="O5" s="1">
        <f>IF(C5="",1,"")</f>
        <v>1</v>
      </c>
      <c r="P5" s="31" t="str">
        <f t="shared" ref="P5:Q55" si="3">IF(F5="","",IF(LEN(F5)-LEN(SUBSTITUTE(F5,"　",""))=1,"",1))</f>
        <v/>
      </c>
      <c r="Q5" s="31" t="str">
        <f t="shared" si="3"/>
        <v/>
      </c>
      <c r="R5" s="31" t="str">
        <f t="shared" si="2"/>
        <v/>
      </c>
      <c r="S5" s="24"/>
      <c r="T5" s="24"/>
    </row>
    <row r="6" spans="2:20" s="21" customFormat="1" ht="16.5" customHeight="1" x14ac:dyDescent="0.15">
      <c r="B6" s="22" t="s">
        <v>66</v>
      </c>
      <c r="C6" s="30"/>
      <c r="E6" s="30">
        <v>3</v>
      </c>
      <c r="F6" s="30"/>
      <c r="G6" s="30"/>
      <c r="H6" s="30"/>
      <c r="I6" s="30"/>
      <c r="J6" s="23" t="str">
        <f t="shared" si="0"/>
        <v/>
      </c>
      <c r="K6" s="30"/>
      <c r="L6" s="30"/>
      <c r="N6" s="36" t="str">
        <f t="shared" si="1"/>
        <v/>
      </c>
      <c r="O6" s="1">
        <f>IF(C6="",1,"")</f>
        <v>1</v>
      </c>
      <c r="P6" s="31" t="str">
        <f t="shared" si="3"/>
        <v/>
      </c>
      <c r="Q6" s="31" t="str">
        <f t="shared" si="3"/>
        <v/>
      </c>
      <c r="R6" s="31" t="str">
        <f t="shared" si="2"/>
        <v/>
      </c>
      <c r="S6" s="24"/>
      <c r="T6" s="24"/>
    </row>
    <row r="7" spans="2:20" s="21" customFormat="1" ht="16.5" customHeight="1" x14ac:dyDescent="0.15">
      <c r="B7" s="22" t="s">
        <v>13</v>
      </c>
      <c r="C7" s="30"/>
      <c r="E7" s="30">
        <v>4</v>
      </c>
      <c r="F7" s="30"/>
      <c r="G7" s="30"/>
      <c r="H7" s="30"/>
      <c r="I7" s="30"/>
      <c r="J7" s="23" t="str">
        <f t="shared" si="0"/>
        <v/>
      </c>
      <c r="K7" s="30"/>
      <c r="L7" s="30"/>
      <c r="N7" s="36" t="str">
        <f t="shared" si="1"/>
        <v/>
      </c>
      <c r="O7" s="1">
        <f>IF(C7="",1,"")</f>
        <v>1</v>
      </c>
      <c r="P7" s="31" t="str">
        <f t="shared" si="3"/>
        <v/>
      </c>
      <c r="Q7" s="31" t="str">
        <f t="shared" si="3"/>
        <v/>
      </c>
      <c r="R7" s="31" t="str">
        <f t="shared" si="2"/>
        <v/>
      </c>
      <c r="S7" s="24"/>
      <c r="T7" s="24"/>
    </row>
    <row r="8" spans="2:20" s="21" customFormat="1" ht="16.5" customHeight="1" x14ac:dyDescent="0.15">
      <c r="B8" s="22" t="s">
        <v>14</v>
      </c>
      <c r="C8" s="30"/>
      <c r="E8" s="30">
        <v>5</v>
      </c>
      <c r="F8" s="30"/>
      <c r="G8" s="30"/>
      <c r="H8" s="30"/>
      <c r="I8" s="30"/>
      <c r="J8" s="23" t="str">
        <f t="shared" ref="J8:J11" si="4">IF(COUNT(I8)=1,"級",IF(COUNTBLANK(I8)=1,"","段"))</f>
        <v/>
      </c>
      <c r="K8" s="30"/>
      <c r="L8" s="30"/>
      <c r="N8" s="36" t="str">
        <f t="shared" si="1"/>
        <v/>
      </c>
      <c r="O8" s="1">
        <f>IF(C8="",1,"")</f>
        <v>1</v>
      </c>
      <c r="P8" s="31" t="str">
        <f t="shared" si="3"/>
        <v/>
      </c>
      <c r="Q8" s="31" t="str">
        <f t="shared" si="3"/>
        <v/>
      </c>
      <c r="R8" s="31" t="str">
        <f t="shared" si="2"/>
        <v/>
      </c>
      <c r="S8" s="24"/>
      <c r="T8" s="24"/>
    </row>
    <row r="9" spans="2:20" s="21" customFormat="1" ht="16.5" customHeight="1" x14ac:dyDescent="0.15">
      <c r="B9" s="22" t="s">
        <v>15</v>
      </c>
      <c r="C9" s="30"/>
      <c r="E9" s="30">
        <v>6</v>
      </c>
      <c r="F9" s="30"/>
      <c r="G9" s="30"/>
      <c r="H9" s="30"/>
      <c r="I9" s="30"/>
      <c r="J9" s="23" t="str">
        <f t="shared" si="4"/>
        <v/>
      </c>
      <c r="K9" s="30"/>
      <c r="L9" s="30"/>
      <c r="N9" s="36" t="str">
        <f t="shared" si="1"/>
        <v/>
      </c>
      <c r="O9" s="49">
        <f>IF(LEN(C9)-LEN(SUBSTITUTE(C9,"　",""))=1,"",1)</f>
        <v>1</v>
      </c>
      <c r="P9" s="31" t="str">
        <f t="shared" si="3"/>
        <v/>
      </c>
      <c r="Q9" s="31" t="str">
        <f t="shared" si="3"/>
        <v/>
      </c>
      <c r="R9" s="31" t="str">
        <f t="shared" si="2"/>
        <v/>
      </c>
      <c r="S9" s="24"/>
      <c r="T9" s="24"/>
    </row>
    <row r="10" spans="2:20" s="21" customFormat="1" ht="16.5" customHeight="1" x14ac:dyDescent="0.15">
      <c r="B10" s="22" t="s">
        <v>16</v>
      </c>
      <c r="C10" s="30"/>
      <c r="E10" s="30">
        <v>7</v>
      </c>
      <c r="F10" s="30"/>
      <c r="G10" s="30"/>
      <c r="H10" s="30"/>
      <c r="I10" s="30"/>
      <c r="J10" s="23" t="str">
        <f t="shared" si="4"/>
        <v/>
      </c>
      <c r="K10" s="30"/>
      <c r="L10" s="30"/>
      <c r="N10" s="36" t="str">
        <f t="shared" si="1"/>
        <v/>
      </c>
      <c r="O10" s="31" t="str">
        <f>IF(C10="","",IF(LEN(C10)-LEN(SUBSTITUTE(C10,"　",""))=1,"",1))</f>
        <v/>
      </c>
      <c r="P10" s="31" t="str">
        <f t="shared" si="3"/>
        <v/>
      </c>
      <c r="Q10" s="31" t="str">
        <f t="shared" si="3"/>
        <v/>
      </c>
      <c r="R10" s="31" t="str">
        <f t="shared" si="2"/>
        <v/>
      </c>
      <c r="S10" s="24"/>
      <c r="T10" s="24"/>
    </row>
    <row r="11" spans="2:20" s="32" customFormat="1" ht="16.5" customHeight="1" x14ac:dyDescent="0.15">
      <c r="B11" s="114"/>
      <c r="C11" s="114"/>
      <c r="E11" s="31" t="str">
        <f>IF(COUNTA(F11:K11)=5,MAX($E$4:$E10)+1,"")</f>
        <v/>
      </c>
      <c r="F11" s="31"/>
      <c r="G11" s="31"/>
      <c r="H11" s="31"/>
      <c r="I11" s="31"/>
      <c r="J11" s="31" t="str">
        <f t="shared" si="4"/>
        <v/>
      </c>
      <c r="K11" s="31"/>
      <c r="L11" s="31"/>
      <c r="N11" s="36" t="str">
        <f t="shared" si="1"/>
        <v/>
      </c>
      <c r="P11" s="31" t="str">
        <f t="shared" si="3"/>
        <v/>
      </c>
      <c r="Q11" s="31" t="str">
        <f t="shared" si="3"/>
        <v/>
      </c>
      <c r="R11" s="31" t="str">
        <f t="shared" si="2"/>
        <v/>
      </c>
    </row>
    <row r="12" spans="2:20" s="32" customFormat="1" ht="16.5" customHeight="1" x14ac:dyDescent="0.15">
      <c r="B12" s="50" t="s">
        <v>95</v>
      </c>
      <c r="C12" s="50"/>
      <c r="E12" s="31" t="str">
        <f>IF(COUNTA(F12:K12)=5,MAX($E$4:$E11)+1,"")</f>
        <v/>
      </c>
      <c r="F12" s="31"/>
      <c r="G12" s="31"/>
      <c r="H12" s="31"/>
      <c r="I12" s="31"/>
      <c r="J12" s="31" t="str">
        <f t="shared" ref="J12" si="5">IF(COUNT(I12)=1,"級",IF(COUNTBLANK(I12)=1,"","段"))</f>
        <v/>
      </c>
      <c r="K12" s="31"/>
      <c r="L12" s="31"/>
      <c r="N12" s="36" t="str">
        <f t="shared" si="1"/>
        <v/>
      </c>
      <c r="P12" s="31" t="str">
        <f t="shared" si="3"/>
        <v/>
      </c>
      <c r="Q12" s="31" t="str">
        <f t="shared" si="3"/>
        <v/>
      </c>
      <c r="R12" s="31" t="str">
        <f t="shared" si="2"/>
        <v/>
      </c>
    </row>
    <row r="13" spans="2:20" ht="16.5" customHeight="1" x14ac:dyDescent="0.15">
      <c r="B13" s="22" t="s">
        <v>86</v>
      </c>
      <c r="C13" s="30"/>
      <c r="E13" s="68" t="s">
        <v>74</v>
      </c>
      <c r="F13" s="69"/>
      <c r="G13" s="69"/>
      <c r="H13" s="69"/>
      <c r="I13" s="69"/>
      <c r="J13" s="69"/>
      <c r="K13" s="70"/>
      <c r="L13" s="31"/>
      <c r="N13" s="36" t="str">
        <f t="shared" si="1"/>
        <v/>
      </c>
      <c r="O13" s="32" t="str">
        <f>IFERROR(VLOOKUP(C13,$H$214:$I$217,2,FALSE),"")</f>
        <v/>
      </c>
      <c r="P13" s="31"/>
      <c r="Q13" s="31"/>
      <c r="R13" s="31"/>
    </row>
    <row r="14" spans="2:20" ht="16.5" customHeight="1" x14ac:dyDescent="0.15">
      <c r="B14" s="22" t="s">
        <v>87</v>
      </c>
      <c r="C14" s="30"/>
      <c r="E14" s="30" t="s">
        <v>76</v>
      </c>
      <c r="F14" s="30" t="s">
        <v>68</v>
      </c>
      <c r="G14" s="30" t="s">
        <v>53</v>
      </c>
      <c r="H14" s="30" t="s">
        <v>69</v>
      </c>
      <c r="I14" s="71" t="s">
        <v>21</v>
      </c>
      <c r="J14" s="71"/>
      <c r="K14" s="30" t="s">
        <v>0</v>
      </c>
      <c r="L14" s="31"/>
      <c r="N14" s="36" t="str">
        <f t="shared" si="1"/>
        <v/>
      </c>
      <c r="O14" s="32" t="str">
        <f>IFERROR(VLOOKUP(C14,$H$214:$I$217,2,FALSE),"")</f>
        <v/>
      </c>
      <c r="P14" s="31"/>
      <c r="Q14" s="31"/>
      <c r="R14" s="31"/>
    </row>
    <row r="15" spans="2:20" ht="16.5" customHeight="1" x14ac:dyDescent="0.15">
      <c r="E15" s="30" t="s">
        <v>81</v>
      </c>
      <c r="F15" s="30"/>
      <c r="G15" s="30"/>
      <c r="H15" s="30"/>
      <c r="I15" s="30"/>
      <c r="J15" s="23" t="str">
        <f>IF(COUNT(I15)=1,"級",IF(COUNTBLANK(I15)=1,"","段"))</f>
        <v/>
      </c>
      <c r="K15" s="30"/>
      <c r="L15" s="31"/>
      <c r="N15" s="36" t="str">
        <f t="shared" si="1"/>
        <v/>
      </c>
      <c r="P15" s="31" t="str">
        <f t="shared" si="3"/>
        <v/>
      </c>
      <c r="Q15" s="31" t="str">
        <f t="shared" si="3"/>
        <v/>
      </c>
      <c r="R15" s="31" t="str">
        <f>IF(AND(COUNTA(F15:I15,K15)&gt;0,COUNTA(F15:K15)&lt;5),1,"")</f>
        <v/>
      </c>
    </row>
    <row r="16" spans="2:20" ht="16.5" customHeight="1" x14ac:dyDescent="0.15">
      <c r="E16" s="30" t="s">
        <v>77</v>
      </c>
      <c r="F16" s="30"/>
      <c r="G16" s="30"/>
      <c r="H16" s="30"/>
      <c r="I16" s="30"/>
      <c r="J16" s="23" t="str">
        <f t="shared" ref="J16:J22" si="6">IF(COUNT(I16)=1,"級",IF(COUNTBLANK(I16)=1,"","段"))</f>
        <v/>
      </c>
      <c r="K16" s="30"/>
      <c r="L16" s="31"/>
      <c r="N16" s="36" t="str">
        <f t="shared" si="1"/>
        <v/>
      </c>
      <c r="P16" s="31" t="str">
        <f t="shared" si="3"/>
        <v/>
      </c>
      <c r="Q16" s="31" t="str">
        <f t="shared" si="3"/>
        <v/>
      </c>
      <c r="R16" s="31" t="str">
        <f t="shared" ref="R16:R55" si="7">IF(AND(COUNTA(F16:I16,K16)&gt;0,COUNTA(F16:K16)&lt;5),1,"")</f>
        <v/>
      </c>
    </row>
    <row r="17" spans="5:18" ht="16.5" customHeight="1" x14ac:dyDescent="0.15">
      <c r="E17" s="30" t="s">
        <v>78</v>
      </c>
      <c r="F17" s="30"/>
      <c r="G17" s="30"/>
      <c r="H17" s="30"/>
      <c r="I17" s="30"/>
      <c r="J17" s="23" t="str">
        <f t="shared" si="6"/>
        <v/>
      </c>
      <c r="K17" s="30"/>
      <c r="L17" s="31"/>
      <c r="N17" s="36" t="str">
        <f t="shared" si="1"/>
        <v/>
      </c>
      <c r="P17" s="31" t="str">
        <f t="shared" si="3"/>
        <v/>
      </c>
      <c r="Q17" s="31" t="str">
        <f t="shared" si="3"/>
        <v/>
      </c>
      <c r="R17" s="31" t="str">
        <f t="shared" si="7"/>
        <v/>
      </c>
    </row>
    <row r="18" spans="5:18" ht="16.5" customHeight="1" x14ac:dyDescent="0.15">
      <c r="E18" s="30" t="s">
        <v>82</v>
      </c>
      <c r="F18" s="30"/>
      <c r="G18" s="30"/>
      <c r="H18" s="30"/>
      <c r="I18" s="30"/>
      <c r="J18" s="23" t="str">
        <f t="shared" si="6"/>
        <v/>
      </c>
      <c r="K18" s="30"/>
      <c r="L18" s="31"/>
      <c r="N18" s="36" t="str">
        <f t="shared" si="1"/>
        <v/>
      </c>
      <c r="P18" s="31" t="str">
        <f t="shared" si="3"/>
        <v/>
      </c>
      <c r="Q18" s="31" t="str">
        <f t="shared" si="3"/>
        <v/>
      </c>
      <c r="R18" s="31" t="str">
        <f t="shared" si="7"/>
        <v/>
      </c>
    </row>
    <row r="19" spans="5:18" ht="16.5" customHeight="1" x14ac:dyDescent="0.15">
      <c r="E19" s="30" t="s">
        <v>79</v>
      </c>
      <c r="F19" s="30"/>
      <c r="G19" s="30"/>
      <c r="H19" s="30"/>
      <c r="I19" s="30"/>
      <c r="J19" s="23" t="str">
        <f t="shared" si="6"/>
        <v/>
      </c>
      <c r="K19" s="30"/>
      <c r="L19" s="31"/>
      <c r="N19" s="36" t="str">
        <f t="shared" si="1"/>
        <v/>
      </c>
      <c r="P19" s="31" t="str">
        <f t="shared" si="3"/>
        <v/>
      </c>
      <c r="Q19" s="31" t="str">
        <f t="shared" si="3"/>
        <v/>
      </c>
      <c r="R19" s="31" t="str">
        <f t="shared" si="7"/>
        <v/>
      </c>
    </row>
    <row r="20" spans="5:18" ht="16.5" customHeight="1" x14ac:dyDescent="0.15">
      <c r="E20" s="30" t="s">
        <v>80</v>
      </c>
      <c r="F20" s="30"/>
      <c r="G20" s="30"/>
      <c r="H20" s="30"/>
      <c r="I20" s="30"/>
      <c r="J20" s="23" t="str">
        <f t="shared" si="6"/>
        <v/>
      </c>
      <c r="K20" s="30"/>
      <c r="L20" s="31"/>
      <c r="N20" s="36" t="str">
        <f t="shared" si="1"/>
        <v/>
      </c>
      <c r="P20" s="31" t="str">
        <f t="shared" si="3"/>
        <v/>
      </c>
      <c r="Q20" s="31" t="str">
        <f t="shared" si="3"/>
        <v/>
      </c>
      <c r="R20" s="31" t="str">
        <f t="shared" si="7"/>
        <v/>
      </c>
    </row>
    <row r="21" spans="5:18" ht="16.5" customHeight="1" x14ac:dyDescent="0.15">
      <c r="E21" s="31"/>
      <c r="F21" s="31"/>
      <c r="G21" s="31"/>
      <c r="H21" s="31"/>
      <c r="I21" s="31"/>
      <c r="J21" s="24" t="str">
        <f t="shared" si="6"/>
        <v/>
      </c>
      <c r="K21" s="31"/>
      <c r="L21" s="31"/>
      <c r="N21" s="36" t="str">
        <f t="shared" si="1"/>
        <v/>
      </c>
      <c r="P21" s="31" t="str">
        <f t="shared" si="3"/>
        <v/>
      </c>
      <c r="Q21" s="31" t="str">
        <f t="shared" si="3"/>
        <v/>
      </c>
      <c r="R21" s="31" t="str">
        <f t="shared" si="7"/>
        <v/>
      </c>
    </row>
    <row r="22" spans="5:18" ht="16.5" customHeight="1" x14ac:dyDescent="0.15">
      <c r="E22" s="31"/>
      <c r="F22" s="31"/>
      <c r="G22" s="31"/>
      <c r="H22" s="31"/>
      <c r="I22" s="31"/>
      <c r="J22" s="24" t="str">
        <f t="shared" si="6"/>
        <v/>
      </c>
      <c r="K22" s="31"/>
      <c r="L22" s="31"/>
      <c r="N22" s="36" t="str">
        <f t="shared" si="1"/>
        <v/>
      </c>
      <c r="P22" s="31" t="str">
        <f t="shared" si="3"/>
        <v/>
      </c>
      <c r="Q22" s="31" t="str">
        <f t="shared" si="3"/>
        <v/>
      </c>
      <c r="R22" s="31" t="str">
        <f t="shared" si="7"/>
        <v/>
      </c>
    </row>
    <row r="23" spans="5:18" ht="16.5" customHeight="1" x14ac:dyDescent="0.15">
      <c r="E23" s="68" t="s">
        <v>75</v>
      </c>
      <c r="F23" s="69"/>
      <c r="G23" s="69"/>
      <c r="H23" s="69"/>
      <c r="I23" s="69"/>
      <c r="J23" s="69"/>
      <c r="K23" s="70"/>
      <c r="L23" s="31"/>
      <c r="N23" s="36" t="str">
        <f t="shared" si="1"/>
        <v/>
      </c>
      <c r="P23" s="31"/>
      <c r="Q23" s="31"/>
      <c r="R23" s="31"/>
    </row>
    <row r="24" spans="5:18" ht="16.5" customHeight="1" x14ac:dyDescent="0.15">
      <c r="E24" s="30" t="s">
        <v>76</v>
      </c>
      <c r="F24" s="30" t="s">
        <v>68</v>
      </c>
      <c r="G24" s="30" t="s">
        <v>53</v>
      </c>
      <c r="H24" s="30" t="s">
        <v>69</v>
      </c>
      <c r="I24" s="71" t="s">
        <v>21</v>
      </c>
      <c r="J24" s="71"/>
      <c r="K24" s="30" t="s">
        <v>0</v>
      </c>
      <c r="L24" s="31"/>
      <c r="N24" s="36" t="str">
        <f t="shared" si="1"/>
        <v/>
      </c>
      <c r="P24" s="31"/>
      <c r="Q24" s="31"/>
      <c r="R24" s="31"/>
    </row>
    <row r="25" spans="5:18" ht="16.5" customHeight="1" x14ac:dyDescent="0.15">
      <c r="E25" s="30">
        <v>1</v>
      </c>
      <c r="F25" s="30"/>
      <c r="G25" s="30"/>
      <c r="H25" s="30"/>
      <c r="I25" s="30"/>
      <c r="J25" s="23" t="str">
        <f t="shared" ref="J25:J30" si="8">IF(COUNT(I25)=1,"級",IF(COUNTBLANK(I25)=1,"","段"))</f>
        <v/>
      </c>
      <c r="K25" s="30"/>
      <c r="L25" s="31"/>
      <c r="N25" s="36" t="str">
        <f t="shared" si="1"/>
        <v/>
      </c>
      <c r="P25" s="31" t="str">
        <f t="shared" si="3"/>
        <v/>
      </c>
      <c r="Q25" s="31" t="str">
        <f t="shared" si="3"/>
        <v/>
      </c>
      <c r="R25" s="31" t="str">
        <f t="shared" si="7"/>
        <v/>
      </c>
    </row>
    <row r="26" spans="5:18" ht="16.5" customHeight="1" x14ac:dyDescent="0.15">
      <c r="E26" s="30">
        <v>2</v>
      </c>
      <c r="F26" s="30"/>
      <c r="G26" s="30"/>
      <c r="H26" s="30"/>
      <c r="I26" s="30"/>
      <c r="J26" s="23" t="str">
        <f t="shared" si="8"/>
        <v/>
      </c>
      <c r="K26" s="30"/>
      <c r="L26" s="31"/>
      <c r="N26" s="36" t="str">
        <f t="shared" si="1"/>
        <v/>
      </c>
      <c r="P26" s="31" t="str">
        <f t="shared" si="3"/>
        <v/>
      </c>
      <c r="Q26" s="31" t="str">
        <f t="shared" si="3"/>
        <v/>
      </c>
      <c r="R26" s="31" t="str">
        <f t="shared" si="7"/>
        <v/>
      </c>
    </row>
    <row r="27" spans="5:18" ht="16.5" customHeight="1" x14ac:dyDescent="0.15">
      <c r="E27" s="30">
        <v>3</v>
      </c>
      <c r="F27" s="30"/>
      <c r="G27" s="30"/>
      <c r="H27" s="30"/>
      <c r="I27" s="30"/>
      <c r="J27" s="23" t="str">
        <f t="shared" si="8"/>
        <v/>
      </c>
      <c r="K27" s="30"/>
      <c r="L27" s="31"/>
      <c r="N27" s="36" t="str">
        <f t="shared" si="1"/>
        <v/>
      </c>
      <c r="P27" s="31" t="str">
        <f t="shared" si="3"/>
        <v/>
      </c>
      <c r="Q27" s="31" t="str">
        <f t="shared" si="3"/>
        <v/>
      </c>
      <c r="R27" s="31" t="str">
        <f t="shared" si="7"/>
        <v/>
      </c>
    </row>
    <row r="28" spans="5:18" ht="16.5" customHeight="1" x14ac:dyDescent="0.15">
      <c r="E28" s="30">
        <v>4</v>
      </c>
      <c r="F28" s="30"/>
      <c r="G28" s="30"/>
      <c r="H28" s="30"/>
      <c r="I28" s="30"/>
      <c r="J28" s="23" t="str">
        <f t="shared" si="8"/>
        <v/>
      </c>
      <c r="K28" s="30"/>
      <c r="L28" s="31"/>
      <c r="N28" s="36" t="str">
        <f t="shared" si="1"/>
        <v/>
      </c>
      <c r="P28" s="31" t="str">
        <f t="shared" si="3"/>
        <v/>
      </c>
      <c r="Q28" s="31" t="str">
        <f t="shared" si="3"/>
        <v/>
      </c>
      <c r="R28" s="31" t="str">
        <f t="shared" si="7"/>
        <v/>
      </c>
    </row>
    <row r="29" spans="5:18" ht="16.5" customHeight="1" x14ac:dyDescent="0.15">
      <c r="E29" s="30">
        <v>5</v>
      </c>
      <c r="F29" s="30"/>
      <c r="G29" s="30"/>
      <c r="H29" s="30"/>
      <c r="I29" s="30"/>
      <c r="J29" s="23" t="str">
        <f t="shared" si="8"/>
        <v/>
      </c>
      <c r="K29" s="30"/>
      <c r="L29" s="31"/>
      <c r="N29" s="36" t="str">
        <f t="shared" si="1"/>
        <v/>
      </c>
      <c r="P29" s="31" t="str">
        <f t="shared" si="3"/>
        <v/>
      </c>
      <c r="Q29" s="31" t="str">
        <f t="shared" si="3"/>
        <v/>
      </c>
      <c r="R29" s="31" t="str">
        <f t="shared" si="7"/>
        <v/>
      </c>
    </row>
    <row r="30" spans="5:18" ht="16.5" customHeight="1" x14ac:dyDescent="0.15">
      <c r="E30" s="30">
        <v>6</v>
      </c>
      <c r="F30" s="30"/>
      <c r="G30" s="30"/>
      <c r="H30" s="30"/>
      <c r="I30" s="30"/>
      <c r="J30" s="23" t="str">
        <f t="shared" si="8"/>
        <v/>
      </c>
      <c r="K30" s="30"/>
      <c r="L30" s="31"/>
      <c r="N30" s="36" t="str">
        <f t="shared" si="1"/>
        <v/>
      </c>
      <c r="P30" s="31" t="str">
        <f t="shared" si="3"/>
        <v/>
      </c>
      <c r="Q30" s="31" t="str">
        <f t="shared" si="3"/>
        <v/>
      </c>
      <c r="R30" s="31" t="str">
        <f t="shared" si="7"/>
        <v/>
      </c>
    </row>
    <row r="31" spans="5:18" ht="16.5" customHeight="1" x14ac:dyDescent="0.15">
      <c r="E31" s="30">
        <v>7</v>
      </c>
      <c r="F31" s="30"/>
      <c r="G31" s="30"/>
      <c r="H31" s="30"/>
      <c r="I31" s="30"/>
      <c r="J31" s="23" t="str">
        <f t="shared" ref="J31:J41" si="9">IF(COUNT(I31)=1,"級",IF(COUNTBLANK(I31)=1,"","段"))</f>
        <v/>
      </c>
      <c r="K31" s="30"/>
      <c r="L31" s="31"/>
      <c r="N31" s="36" t="str">
        <f t="shared" si="1"/>
        <v/>
      </c>
      <c r="P31" s="31" t="str">
        <f t="shared" si="3"/>
        <v/>
      </c>
      <c r="Q31" s="31" t="str">
        <f t="shared" si="3"/>
        <v/>
      </c>
      <c r="R31" s="31" t="str">
        <f t="shared" si="7"/>
        <v/>
      </c>
    </row>
    <row r="32" spans="5:18" ht="16.5" customHeight="1" x14ac:dyDescent="0.15">
      <c r="E32" s="30">
        <v>8</v>
      </c>
      <c r="F32" s="30"/>
      <c r="G32" s="30"/>
      <c r="H32" s="30"/>
      <c r="I32" s="30"/>
      <c r="J32" s="23" t="str">
        <f t="shared" si="9"/>
        <v/>
      </c>
      <c r="K32" s="30"/>
      <c r="L32" s="31"/>
      <c r="N32" s="36" t="str">
        <f t="shared" si="1"/>
        <v/>
      </c>
      <c r="P32" s="31" t="str">
        <f t="shared" si="3"/>
        <v/>
      </c>
      <c r="Q32" s="31" t="str">
        <f t="shared" si="3"/>
        <v/>
      </c>
      <c r="R32" s="31" t="str">
        <f t="shared" si="7"/>
        <v/>
      </c>
    </row>
    <row r="33" spans="5:18" ht="16.5" customHeight="1" x14ac:dyDescent="0.15">
      <c r="E33" s="30">
        <v>9</v>
      </c>
      <c r="F33" s="30"/>
      <c r="G33" s="30"/>
      <c r="H33" s="30"/>
      <c r="I33" s="30"/>
      <c r="J33" s="23" t="str">
        <f t="shared" si="9"/>
        <v/>
      </c>
      <c r="K33" s="30"/>
      <c r="L33" s="31"/>
      <c r="N33" s="36" t="str">
        <f t="shared" si="1"/>
        <v/>
      </c>
      <c r="P33" s="31" t="str">
        <f t="shared" si="3"/>
        <v/>
      </c>
      <c r="Q33" s="31" t="str">
        <f t="shared" si="3"/>
        <v/>
      </c>
      <c r="R33" s="31" t="str">
        <f t="shared" si="7"/>
        <v/>
      </c>
    </row>
    <row r="34" spans="5:18" ht="16.5" customHeight="1" x14ac:dyDescent="0.15">
      <c r="E34" s="30">
        <v>10</v>
      </c>
      <c r="F34" s="30"/>
      <c r="G34" s="30"/>
      <c r="H34" s="30"/>
      <c r="I34" s="30"/>
      <c r="J34" s="23" t="str">
        <f t="shared" si="9"/>
        <v/>
      </c>
      <c r="K34" s="30"/>
      <c r="L34" s="31"/>
      <c r="N34" s="36" t="str">
        <f t="shared" si="1"/>
        <v/>
      </c>
      <c r="P34" s="31" t="str">
        <f t="shared" si="3"/>
        <v/>
      </c>
      <c r="Q34" s="31" t="str">
        <f t="shared" si="3"/>
        <v/>
      </c>
      <c r="R34" s="31" t="str">
        <f t="shared" si="7"/>
        <v/>
      </c>
    </row>
    <row r="35" spans="5:18" ht="16.5" customHeight="1" x14ac:dyDescent="0.15">
      <c r="E35" s="30">
        <v>11</v>
      </c>
      <c r="F35" s="30"/>
      <c r="G35" s="30"/>
      <c r="H35" s="30"/>
      <c r="I35" s="30"/>
      <c r="J35" s="23" t="str">
        <f t="shared" si="9"/>
        <v/>
      </c>
      <c r="K35" s="30"/>
      <c r="L35" s="31"/>
      <c r="N35" s="36" t="str">
        <f t="shared" si="1"/>
        <v/>
      </c>
      <c r="P35" s="31" t="str">
        <f t="shared" si="3"/>
        <v/>
      </c>
      <c r="Q35" s="31" t="str">
        <f t="shared" si="3"/>
        <v/>
      </c>
      <c r="R35" s="31" t="str">
        <f t="shared" si="7"/>
        <v/>
      </c>
    </row>
    <row r="36" spans="5:18" ht="16.5" customHeight="1" x14ac:dyDescent="0.15">
      <c r="E36" s="30">
        <v>12</v>
      </c>
      <c r="F36" s="30"/>
      <c r="G36" s="30"/>
      <c r="H36" s="30"/>
      <c r="I36" s="30"/>
      <c r="J36" s="23" t="str">
        <f t="shared" si="9"/>
        <v/>
      </c>
      <c r="K36" s="30"/>
      <c r="L36" s="31"/>
      <c r="N36" s="36" t="str">
        <f t="shared" ref="N36:N56" si="10">IFERROR((VLOOKUP(I36,$D$214:$G$239,4,FALSE)+H36)*100+E36,"")</f>
        <v/>
      </c>
      <c r="P36" s="31" t="str">
        <f t="shared" si="3"/>
        <v/>
      </c>
      <c r="Q36" s="31" t="str">
        <f t="shared" si="3"/>
        <v/>
      </c>
      <c r="R36" s="31" t="str">
        <f t="shared" si="7"/>
        <v/>
      </c>
    </row>
    <row r="37" spans="5:18" ht="16.5" customHeight="1" x14ac:dyDescent="0.15">
      <c r="E37" s="30">
        <v>13</v>
      </c>
      <c r="F37" s="30"/>
      <c r="G37" s="30"/>
      <c r="H37" s="30"/>
      <c r="I37" s="30"/>
      <c r="J37" s="23" t="str">
        <f t="shared" si="9"/>
        <v/>
      </c>
      <c r="K37" s="30"/>
      <c r="L37" s="31"/>
      <c r="N37" s="36" t="str">
        <f t="shared" si="10"/>
        <v/>
      </c>
      <c r="P37" s="31" t="str">
        <f t="shared" si="3"/>
        <v/>
      </c>
      <c r="Q37" s="31" t="str">
        <f t="shared" si="3"/>
        <v/>
      </c>
      <c r="R37" s="31" t="str">
        <f t="shared" si="7"/>
        <v/>
      </c>
    </row>
    <row r="38" spans="5:18" ht="16.5" customHeight="1" x14ac:dyDescent="0.15">
      <c r="E38" s="30">
        <v>14</v>
      </c>
      <c r="F38" s="30"/>
      <c r="G38" s="30"/>
      <c r="H38" s="30"/>
      <c r="I38" s="30"/>
      <c r="J38" s="23" t="str">
        <f t="shared" si="9"/>
        <v/>
      </c>
      <c r="K38" s="30"/>
      <c r="L38" s="31"/>
      <c r="N38" s="36" t="str">
        <f t="shared" si="10"/>
        <v/>
      </c>
      <c r="P38" s="31" t="str">
        <f t="shared" si="3"/>
        <v/>
      </c>
      <c r="Q38" s="31" t="str">
        <f t="shared" si="3"/>
        <v/>
      </c>
      <c r="R38" s="31" t="str">
        <f t="shared" si="7"/>
        <v/>
      </c>
    </row>
    <row r="39" spans="5:18" ht="16.5" customHeight="1" x14ac:dyDescent="0.15">
      <c r="E39" s="30">
        <v>15</v>
      </c>
      <c r="F39" s="30"/>
      <c r="G39" s="30"/>
      <c r="H39" s="30"/>
      <c r="I39" s="30"/>
      <c r="J39" s="23" t="str">
        <f t="shared" si="9"/>
        <v/>
      </c>
      <c r="K39" s="30"/>
      <c r="L39" s="31"/>
      <c r="N39" s="36" t="str">
        <f t="shared" si="10"/>
        <v/>
      </c>
      <c r="P39" s="31" t="str">
        <f t="shared" si="3"/>
        <v/>
      </c>
      <c r="Q39" s="31" t="str">
        <f t="shared" si="3"/>
        <v/>
      </c>
      <c r="R39" s="31" t="str">
        <f t="shared" si="7"/>
        <v/>
      </c>
    </row>
    <row r="40" spans="5:18" s="32" customFormat="1" ht="16.5" customHeight="1" x14ac:dyDescent="0.15">
      <c r="E40" s="31" t="str">
        <f>IF(COUNTA(F40:K40)=5,MAX($E$24:E39)+1,"")</f>
        <v/>
      </c>
      <c r="F40" s="31"/>
      <c r="G40" s="31"/>
      <c r="H40" s="31"/>
      <c r="I40" s="31"/>
      <c r="J40" s="31" t="str">
        <f t="shared" si="9"/>
        <v/>
      </c>
      <c r="K40" s="31"/>
      <c r="L40" s="31"/>
      <c r="N40" s="36" t="str">
        <f t="shared" si="10"/>
        <v/>
      </c>
      <c r="P40" s="31" t="str">
        <f t="shared" si="3"/>
        <v/>
      </c>
      <c r="Q40" s="31" t="str">
        <f t="shared" si="3"/>
        <v/>
      </c>
      <c r="R40" s="31" t="str">
        <f t="shared" si="7"/>
        <v/>
      </c>
    </row>
    <row r="41" spans="5:18" s="32" customFormat="1" ht="14.25" x14ac:dyDescent="0.15">
      <c r="E41" s="31" t="str">
        <f>IF(COUNTA(F41:K41)=5,MAX($E$24:E40)+1,"")</f>
        <v/>
      </c>
      <c r="F41" s="31"/>
      <c r="G41" s="31"/>
      <c r="H41" s="31"/>
      <c r="I41" s="31"/>
      <c r="J41" s="31" t="str">
        <f t="shared" si="9"/>
        <v/>
      </c>
      <c r="K41" s="31"/>
      <c r="L41" s="31"/>
      <c r="N41" s="36" t="str">
        <f t="shared" si="10"/>
        <v/>
      </c>
      <c r="P41" s="31" t="str">
        <f t="shared" si="3"/>
        <v/>
      </c>
      <c r="Q41" s="31" t="str">
        <f t="shared" si="3"/>
        <v/>
      </c>
      <c r="R41" s="31" t="str">
        <f t="shared" si="7"/>
        <v/>
      </c>
    </row>
    <row r="42" spans="5:18" ht="16.5" customHeight="1" x14ac:dyDescent="0.15">
      <c r="E42" s="68" t="s">
        <v>83</v>
      </c>
      <c r="F42" s="69"/>
      <c r="G42" s="69"/>
      <c r="H42" s="69"/>
      <c r="I42" s="69"/>
      <c r="J42" s="69"/>
      <c r="K42" s="70"/>
      <c r="L42" s="31"/>
      <c r="N42" s="36" t="str">
        <f t="shared" si="10"/>
        <v/>
      </c>
      <c r="P42" s="31"/>
      <c r="Q42" s="31"/>
      <c r="R42" s="31"/>
    </row>
    <row r="43" spans="5:18" ht="16.5" customHeight="1" x14ac:dyDescent="0.15">
      <c r="E43" s="30" t="s">
        <v>76</v>
      </c>
      <c r="F43" s="30" t="s">
        <v>68</v>
      </c>
      <c r="G43" s="30" t="s">
        <v>53</v>
      </c>
      <c r="H43" s="30" t="s">
        <v>69</v>
      </c>
      <c r="I43" s="71" t="s">
        <v>21</v>
      </c>
      <c r="J43" s="71"/>
      <c r="K43" s="30" t="s">
        <v>0</v>
      </c>
      <c r="L43" s="31"/>
      <c r="N43" s="36" t="str">
        <f t="shared" si="10"/>
        <v/>
      </c>
      <c r="P43" s="31"/>
      <c r="Q43" s="31"/>
      <c r="R43" s="31"/>
    </row>
    <row r="44" spans="5:18" ht="16.5" customHeight="1" x14ac:dyDescent="0.15">
      <c r="E44" s="30">
        <v>1</v>
      </c>
      <c r="F44" s="30"/>
      <c r="G44" s="30"/>
      <c r="H44" s="30"/>
      <c r="I44" s="30"/>
      <c r="J44" s="23" t="str">
        <f>IF(COUNT(I44)=1,"級",IF(COUNTBLANK(I44)=1,"","段"))</f>
        <v/>
      </c>
      <c r="K44" s="30"/>
      <c r="L44" s="31"/>
      <c r="N44" s="36" t="str">
        <f t="shared" si="10"/>
        <v/>
      </c>
      <c r="P44" s="31" t="str">
        <f t="shared" si="3"/>
        <v/>
      </c>
      <c r="Q44" s="31" t="str">
        <f t="shared" si="3"/>
        <v/>
      </c>
      <c r="R44" s="31" t="str">
        <f t="shared" si="7"/>
        <v/>
      </c>
    </row>
    <row r="45" spans="5:18" ht="16.5" customHeight="1" x14ac:dyDescent="0.15">
      <c r="E45" s="30">
        <v>2</v>
      </c>
      <c r="F45" s="30"/>
      <c r="G45" s="30"/>
      <c r="H45" s="30"/>
      <c r="I45" s="30"/>
      <c r="J45" s="23" t="str">
        <f>IF(COUNT(I45)=1,"級",IF(COUNTBLANK(I45)=1,"","段"))</f>
        <v/>
      </c>
      <c r="K45" s="30"/>
      <c r="L45" s="31"/>
      <c r="N45" s="36" t="str">
        <f t="shared" si="10"/>
        <v/>
      </c>
      <c r="P45" s="31" t="str">
        <f t="shared" si="3"/>
        <v/>
      </c>
      <c r="Q45" s="31" t="str">
        <f t="shared" si="3"/>
        <v/>
      </c>
      <c r="R45" s="31" t="str">
        <f t="shared" si="7"/>
        <v/>
      </c>
    </row>
    <row r="46" spans="5:18" ht="16.5" customHeight="1" x14ac:dyDescent="0.15">
      <c r="E46" s="30">
        <v>3</v>
      </c>
      <c r="F46" s="30"/>
      <c r="G46" s="30"/>
      <c r="H46" s="30"/>
      <c r="I46" s="30"/>
      <c r="J46" s="23" t="str">
        <f>IF(COUNT(I46)=1,"級",IF(COUNTBLANK(I46)=1,"","段"))</f>
        <v/>
      </c>
      <c r="K46" s="30"/>
      <c r="L46" s="31"/>
      <c r="N46" s="36" t="str">
        <f t="shared" si="10"/>
        <v/>
      </c>
      <c r="P46" s="31" t="str">
        <f t="shared" si="3"/>
        <v/>
      </c>
      <c r="Q46" s="31" t="str">
        <f t="shared" si="3"/>
        <v/>
      </c>
      <c r="R46" s="31" t="str">
        <f t="shared" si="7"/>
        <v/>
      </c>
    </row>
    <row r="47" spans="5:18" ht="16.5" customHeight="1" x14ac:dyDescent="0.15">
      <c r="E47" s="30">
        <v>4</v>
      </c>
      <c r="F47" s="30"/>
      <c r="G47" s="30"/>
      <c r="H47" s="30"/>
      <c r="I47" s="30"/>
      <c r="J47" s="23" t="str">
        <f t="shared" ref="J47:J55" si="11">IF(COUNT(I47)=1,"級",IF(COUNTBLANK(I47)=1,"","段"))</f>
        <v/>
      </c>
      <c r="K47" s="30"/>
      <c r="L47" s="31"/>
      <c r="N47" s="36" t="str">
        <f t="shared" si="10"/>
        <v/>
      </c>
      <c r="P47" s="31" t="str">
        <f t="shared" si="3"/>
        <v/>
      </c>
      <c r="Q47" s="31" t="str">
        <f t="shared" si="3"/>
        <v/>
      </c>
      <c r="R47" s="31" t="str">
        <f t="shared" si="7"/>
        <v/>
      </c>
    </row>
    <row r="48" spans="5:18" ht="16.5" customHeight="1" x14ac:dyDescent="0.15">
      <c r="E48" s="30">
        <v>5</v>
      </c>
      <c r="F48" s="30"/>
      <c r="G48" s="30"/>
      <c r="H48" s="30"/>
      <c r="I48" s="30"/>
      <c r="J48" s="23" t="str">
        <f t="shared" si="11"/>
        <v/>
      </c>
      <c r="K48" s="30"/>
      <c r="L48" s="31"/>
      <c r="N48" s="36" t="str">
        <f t="shared" si="10"/>
        <v/>
      </c>
      <c r="P48" s="31" t="str">
        <f t="shared" si="3"/>
        <v/>
      </c>
      <c r="Q48" s="31" t="str">
        <f t="shared" si="3"/>
        <v/>
      </c>
      <c r="R48" s="31" t="str">
        <f t="shared" si="7"/>
        <v/>
      </c>
    </row>
    <row r="49" spans="5:18" ht="16.5" customHeight="1" x14ac:dyDescent="0.15">
      <c r="E49" s="30">
        <v>6</v>
      </c>
      <c r="F49" s="30"/>
      <c r="G49" s="30"/>
      <c r="H49" s="30"/>
      <c r="I49" s="30"/>
      <c r="J49" s="23" t="str">
        <f t="shared" si="11"/>
        <v/>
      </c>
      <c r="K49" s="30"/>
      <c r="L49" s="31"/>
      <c r="N49" s="36" t="str">
        <f t="shared" si="10"/>
        <v/>
      </c>
      <c r="P49" s="31" t="str">
        <f t="shared" si="3"/>
        <v/>
      </c>
      <c r="Q49" s="31" t="str">
        <f t="shared" si="3"/>
        <v/>
      </c>
      <c r="R49" s="31" t="str">
        <f t="shared" si="7"/>
        <v/>
      </c>
    </row>
    <row r="50" spans="5:18" ht="16.5" customHeight="1" x14ac:dyDescent="0.15">
      <c r="E50" s="30">
        <v>7</v>
      </c>
      <c r="F50" s="30"/>
      <c r="G50" s="30"/>
      <c r="H50" s="30"/>
      <c r="I50" s="30"/>
      <c r="J50" s="23" t="str">
        <f t="shared" si="11"/>
        <v/>
      </c>
      <c r="K50" s="30"/>
      <c r="L50" s="31"/>
      <c r="N50" s="36" t="str">
        <f t="shared" si="10"/>
        <v/>
      </c>
      <c r="P50" s="31" t="str">
        <f t="shared" si="3"/>
        <v/>
      </c>
      <c r="Q50" s="31" t="str">
        <f t="shared" si="3"/>
        <v/>
      </c>
      <c r="R50" s="31" t="str">
        <f t="shared" si="7"/>
        <v/>
      </c>
    </row>
    <row r="51" spans="5:18" ht="16.5" customHeight="1" x14ac:dyDescent="0.15">
      <c r="E51" s="30">
        <v>8</v>
      </c>
      <c r="F51" s="30"/>
      <c r="G51" s="30"/>
      <c r="H51" s="30"/>
      <c r="I51" s="30"/>
      <c r="J51" s="23" t="str">
        <f t="shared" si="11"/>
        <v/>
      </c>
      <c r="K51" s="30"/>
      <c r="L51" s="31"/>
      <c r="N51" s="36" t="str">
        <f t="shared" si="10"/>
        <v/>
      </c>
      <c r="P51" s="31" t="str">
        <f t="shared" si="3"/>
        <v/>
      </c>
      <c r="Q51" s="31" t="str">
        <f t="shared" si="3"/>
        <v/>
      </c>
      <c r="R51" s="31" t="str">
        <f t="shared" si="7"/>
        <v/>
      </c>
    </row>
    <row r="52" spans="5:18" ht="16.5" customHeight="1" x14ac:dyDescent="0.15">
      <c r="E52" s="30">
        <v>9</v>
      </c>
      <c r="F52" s="30"/>
      <c r="G52" s="30"/>
      <c r="H52" s="30"/>
      <c r="I52" s="30"/>
      <c r="J52" s="23" t="str">
        <f t="shared" si="11"/>
        <v/>
      </c>
      <c r="K52" s="30"/>
      <c r="L52" s="31"/>
      <c r="N52" s="36" t="str">
        <f t="shared" si="10"/>
        <v/>
      </c>
      <c r="P52" s="31" t="str">
        <f t="shared" si="3"/>
        <v/>
      </c>
      <c r="Q52" s="31" t="str">
        <f t="shared" si="3"/>
        <v/>
      </c>
      <c r="R52" s="31" t="str">
        <f t="shared" si="7"/>
        <v/>
      </c>
    </row>
    <row r="53" spans="5:18" ht="16.5" customHeight="1" x14ac:dyDescent="0.15">
      <c r="E53" s="30">
        <v>10</v>
      </c>
      <c r="F53" s="30"/>
      <c r="G53" s="30"/>
      <c r="H53" s="30"/>
      <c r="I53" s="30"/>
      <c r="J53" s="23" t="str">
        <f t="shared" si="11"/>
        <v/>
      </c>
      <c r="K53" s="30"/>
      <c r="L53" s="31"/>
      <c r="N53" s="36" t="str">
        <f t="shared" si="10"/>
        <v/>
      </c>
      <c r="P53" s="31" t="str">
        <f t="shared" si="3"/>
        <v/>
      </c>
      <c r="Q53" s="31" t="str">
        <f t="shared" si="3"/>
        <v/>
      </c>
      <c r="R53" s="31" t="str">
        <f t="shared" si="7"/>
        <v/>
      </c>
    </row>
    <row r="54" spans="5:18" s="32" customFormat="1" ht="14.25" x14ac:dyDescent="0.15">
      <c r="E54" s="1" t="str">
        <f>IF(COUNTA(F54:K54)=5,MAX($E$43:E53)+1,"")</f>
        <v/>
      </c>
      <c r="J54" s="32" t="str">
        <f t="shared" si="11"/>
        <v/>
      </c>
      <c r="N54" s="36" t="str">
        <f t="shared" si="10"/>
        <v/>
      </c>
      <c r="P54" s="31" t="str">
        <f t="shared" si="3"/>
        <v/>
      </c>
      <c r="Q54" s="31" t="str">
        <f t="shared" si="3"/>
        <v/>
      </c>
      <c r="R54" s="31" t="str">
        <f t="shared" si="7"/>
        <v/>
      </c>
    </row>
    <row r="55" spans="5:18" s="32" customFormat="1" ht="14.25" x14ac:dyDescent="0.15">
      <c r="E55" s="1" t="str">
        <f>IF(COUNTA(F55:K55)=5,MAX($E$43:E54)+1,"")</f>
        <v/>
      </c>
      <c r="J55" s="32" t="str">
        <f t="shared" si="11"/>
        <v/>
      </c>
      <c r="N55" s="36" t="str">
        <f t="shared" si="10"/>
        <v/>
      </c>
      <c r="P55" s="31" t="str">
        <f t="shared" si="3"/>
        <v/>
      </c>
      <c r="Q55" s="31" t="str">
        <f t="shared" si="3"/>
        <v/>
      </c>
      <c r="R55" s="31" t="str">
        <f t="shared" si="7"/>
        <v/>
      </c>
    </row>
    <row r="56" spans="5:18" s="32" customFormat="1" ht="14.25" x14ac:dyDescent="0.15">
      <c r="E56" s="1"/>
      <c r="N56" s="36" t="str">
        <f t="shared" si="10"/>
        <v/>
      </c>
    </row>
    <row r="57" spans="5:18" s="32" customFormat="1" x14ac:dyDescent="0.15">
      <c r="E57" s="1"/>
    </row>
    <row r="58" spans="5:18" s="32" customFormat="1" x14ac:dyDescent="0.15">
      <c r="E58" s="1"/>
    </row>
    <row r="59" spans="5:18" s="32" customFormat="1" x14ac:dyDescent="0.15">
      <c r="E59" s="1"/>
    </row>
    <row r="60" spans="5:18" s="32" customFormat="1" x14ac:dyDescent="0.15">
      <c r="E60" s="1"/>
    </row>
    <row r="61" spans="5:18" s="32" customFormat="1" x14ac:dyDescent="0.15">
      <c r="E61" s="1"/>
    </row>
    <row r="62" spans="5:18" s="32" customFormat="1" x14ac:dyDescent="0.15">
      <c r="E62" s="1"/>
    </row>
    <row r="63" spans="5:18" s="32" customFormat="1" x14ac:dyDescent="0.15">
      <c r="E63" s="1"/>
    </row>
    <row r="64" spans="5:18" s="32" customFormat="1" x14ac:dyDescent="0.15">
      <c r="E64" s="1"/>
    </row>
    <row r="65" spans="5:5" s="32" customFormat="1" x14ac:dyDescent="0.15">
      <c r="E65" s="1"/>
    </row>
    <row r="66" spans="5:5" s="32" customFormat="1" x14ac:dyDescent="0.15">
      <c r="E66" s="1"/>
    </row>
    <row r="67" spans="5:5" s="32" customFormat="1" x14ac:dyDescent="0.15">
      <c r="E67" s="1"/>
    </row>
    <row r="68" spans="5:5" s="32" customFormat="1" x14ac:dyDescent="0.15">
      <c r="E68" s="1"/>
    </row>
    <row r="69" spans="5:5" s="32" customFormat="1" x14ac:dyDescent="0.15">
      <c r="E69" s="1"/>
    </row>
    <row r="70" spans="5:5" s="32" customFormat="1" x14ac:dyDescent="0.15">
      <c r="E70" s="1"/>
    </row>
    <row r="71" spans="5:5" s="32" customFormat="1" x14ac:dyDescent="0.15">
      <c r="E71" s="1"/>
    </row>
    <row r="72" spans="5:5" s="32" customFormat="1" x14ac:dyDescent="0.15">
      <c r="E72" s="1"/>
    </row>
    <row r="73" spans="5:5" s="32" customFormat="1" x14ac:dyDescent="0.15">
      <c r="E73" s="1"/>
    </row>
    <row r="74" spans="5:5" s="32" customFormat="1" x14ac:dyDescent="0.15">
      <c r="E74" s="1"/>
    </row>
    <row r="75" spans="5:5" s="32" customFormat="1" x14ac:dyDescent="0.15">
      <c r="E75" s="1"/>
    </row>
    <row r="76" spans="5:5" s="32" customFormat="1" x14ac:dyDescent="0.15">
      <c r="E76" s="1"/>
    </row>
    <row r="77" spans="5:5" s="32" customFormat="1" x14ac:dyDescent="0.15">
      <c r="E77" s="1"/>
    </row>
    <row r="78" spans="5:5" s="32" customFormat="1" x14ac:dyDescent="0.15">
      <c r="E78" s="1"/>
    </row>
    <row r="79" spans="5:5" s="32" customFormat="1" x14ac:dyDescent="0.15">
      <c r="E79" s="1"/>
    </row>
    <row r="80" spans="5:5" s="32" customFormat="1" x14ac:dyDescent="0.15">
      <c r="E80" s="1"/>
    </row>
    <row r="81" spans="5:5" s="32" customFormat="1" x14ac:dyDescent="0.15">
      <c r="E81" s="1"/>
    </row>
    <row r="82" spans="5:5" s="32" customFormat="1" x14ac:dyDescent="0.15">
      <c r="E82" s="1"/>
    </row>
    <row r="83" spans="5:5" s="32" customFormat="1" x14ac:dyDescent="0.15">
      <c r="E83" s="1"/>
    </row>
    <row r="84" spans="5:5" s="32" customFormat="1" x14ac:dyDescent="0.15">
      <c r="E84" s="1"/>
    </row>
    <row r="85" spans="5:5" s="32" customFormat="1" x14ac:dyDescent="0.15">
      <c r="E85" s="1"/>
    </row>
    <row r="86" spans="5:5" s="32" customFormat="1" x14ac:dyDescent="0.15">
      <c r="E86" s="1"/>
    </row>
    <row r="87" spans="5:5" s="32" customFormat="1" x14ac:dyDescent="0.15">
      <c r="E87" s="1"/>
    </row>
    <row r="88" spans="5:5" s="32" customFormat="1" x14ac:dyDescent="0.15">
      <c r="E88" s="1"/>
    </row>
    <row r="89" spans="5:5" s="32" customFormat="1" x14ac:dyDescent="0.15">
      <c r="E89" s="1"/>
    </row>
    <row r="90" spans="5:5" s="32" customFormat="1" x14ac:dyDescent="0.15">
      <c r="E90" s="1"/>
    </row>
    <row r="91" spans="5:5" s="32" customFormat="1" x14ac:dyDescent="0.15">
      <c r="E91" s="1"/>
    </row>
    <row r="92" spans="5:5" s="32" customFormat="1" x14ac:dyDescent="0.15">
      <c r="E92" s="1"/>
    </row>
    <row r="93" spans="5:5" s="32" customFormat="1" x14ac:dyDescent="0.15">
      <c r="E93" s="1"/>
    </row>
    <row r="94" spans="5:5" s="32" customFormat="1" x14ac:dyDescent="0.15">
      <c r="E94" s="1"/>
    </row>
    <row r="95" spans="5:5" s="32" customFormat="1" x14ac:dyDescent="0.15">
      <c r="E95" s="1"/>
    </row>
    <row r="96" spans="5:5" s="32" customFormat="1" x14ac:dyDescent="0.15">
      <c r="E96" s="1"/>
    </row>
    <row r="97" spans="5:5" s="32" customFormat="1" x14ac:dyDescent="0.15">
      <c r="E97" s="1"/>
    </row>
    <row r="98" spans="5:5" s="32" customFormat="1" x14ac:dyDescent="0.15">
      <c r="E98" s="1"/>
    </row>
    <row r="99" spans="5:5" s="32" customFormat="1" x14ac:dyDescent="0.15">
      <c r="E99" s="1"/>
    </row>
    <row r="100" spans="5:5" s="32" customFormat="1" x14ac:dyDescent="0.15">
      <c r="E100" s="1"/>
    </row>
    <row r="101" spans="5:5" s="32" customFormat="1" x14ac:dyDescent="0.15">
      <c r="E101" s="1"/>
    </row>
    <row r="102" spans="5:5" s="32" customFormat="1" x14ac:dyDescent="0.15">
      <c r="E102" s="1"/>
    </row>
    <row r="103" spans="5:5" s="32" customFormat="1" x14ac:dyDescent="0.15">
      <c r="E103" s="1"/>
    </row>
    <row r="104" spans="5:5" s="32" customFormat="1" x14ac:dyDescent="0.15">
      <c r="E104" s="1"/>
    </row>
    <row r="105" spans="5:5" s="32" customFormat="1" x14ac:dyDescent="0.15">
      <c r="E105" s="1"/>
    </row>
    <row r="106" spans="5:5" s="32" customFormat="1" x14ac:dyDescent="0.15">
      <c r="E106" s="1"/>
    </row>
    <row r="107" spans="5:5" s="32" customFormat="1" x14ac:dyDescent="0.15">
      <c r="E107" s="1"/>
    </row>
    <row r="108" spans="5:5" s="32" customFormat="1" x14ac:dyDescent="0.15">
      <c r="E108" s="1"/>
    </row>
    <row r="109" spans="5:5" s="32" customFormat="1" x14ac:dyDescent="0.15">
      <c r="E109" s="1"/>
    </row>
    <row r="110" spans="5:5" s="32" customFormat="1" x14ac:dyDescent="0.15">
      <c r="E110" s="1"/>
    </row>
    <row r="111" spans="5:5" s="32" customFormat="1" x14ac:dyDescent="0.15">
      <c r="E111" s="1"/>
    </row>
    <row r="112" spans="5:5" s="32" customFormat="1" x14ac:dyDescent="0.15">
      <c r="E112" s="1"/>
    </row>
    <row r="113" spans="5:5" s="32" customFormat="1" x14ac:dyDescent="0.15">
      <c r="E113" s="1"/>
    </row>
    <row r="114" spans="5:5" s="32" customFormat="1" x14ac:dyDescent="0.15">
      <c r="E114" s="1"/>
    </row>
    <row r="115" spans="5:5" s="32" customFormat="1" x14ac:dyDescent="0.15">
      <c r="E115" s="1"/>
    </row>
    <row r="116" spans="5:5" s="32" customFormat="1" x14ac:dyDescent="0.15">
      <c r="E116" s="1"/>
    </row>
    <row r="117" spans="5:5" s="32" customFormat="1" x14ac:dyDescent="0.15">
      <c r="E117" s="1"/>
    </row>
    <row r="118" spans="5:5" s="32" customFormat="1" x14ac:dyDescent="0.15">
      <c r="E118" s="1"/>
    </row>
    <row r="119" spans="5:5" s="32" customFormat="1" x14ac:dyDescent="0.15">
      <c r="E119" s="1"/>
    </row>
    <row r="120" spans="5:5" s="32" customFormat="1" x14ac:dyDescent="0.15">
      <c r="E120" s="1"/>
    </row>
    <row r="121" spans="5:5" s="32" customFormat="1" x14ac:dyDescent="0.15">
      <c r="E121" s="1"/>
    </row>
    <row r="122" spans="5:5" s="32" customFormat="1" x14ac:dyDescent="0.15">
      <c r="E122" s="1"/>
    </row>
    <row r="123" spans="5:5" s="32" customFormat="1" x14ac:dyDescent="0.15">
      <c r="E123" s="1"/>
    </row>
    <row r="124" spans="5:5" s="32" customFormat="1" x14ac:dyDescent="0.15">
      <c r="E124" s="1"/>
    </row>
    <row r="125" spans="5:5" s="32" customFormat="1" x14ac:dyDescent="0.15">
      <c r="E125" s="1"/>
    </row>
    <row r="126" spans="5:5" s="32" customFormat="1" x14ac:dyDescent="0.15">
      <c r="E126" s="1"/>
    </row>
    <row r="127" spans="5:5" s="32" customFormat="1" x14ac:dyDescent="0.15">
      <c r="E127" s="1"/>
    </row>
    <row r="128" spans="5:5" s="32" customFormat="1" x14ac:dyDescent="0.15">
      <c r="E128" s="1"/>
    </row>
    <row r="129" spans="5:5" s="32" customFormat="1" x14ac:dyDescent="0.15">
      <c r="E129" s="1"/>
    </row>
    <row r="130" spans="5:5" s="32" customFormat="1" x14ac:dyDescent="0.15">
      <c r="E130" s="1"/>
    </row>
    <row r="131" spans="5:5" s="32" customFormat="1" x14ac:dyDescent="0.15">
      <c r="E131" s="1"/>
    </row>
    <row r="132" spans="5:5" s="32" customFormat="1" x14ac:dyDescent="0.15">
      <c r="E132" s="1"/>
    </row>
    <row r="133" spans="5:5" s="32" customFormat="1" x14ac:dyDescent="0.15">
      <c r="E133" s="1"/>
    </row>
    <row r="134" spans="5:5" s="32" customFormat="1" x14ac:dyDescent="0.15">
      <c r="E134" s="1"/>
    </row>
    <row r="135" spans="5:5" s="32" customFormat="1" x14ac:dyDescent="0.15">
      <c r="E135" s="1"/>
    </row>
    <row r="136" spans="5:5" s="32" customFormat="1" x14ac:dyDescent="0.15">
      <c r="E136" s="1"/>
    </row>
    <row r="137" spans="5:5" s="32" customFormat="1" x14ac:dyDescent="0.15">
      <c r="E137" s="1"/>
    </row>
    <row r="138" spans="5:5" s="32" customFormat="1" x14ac:dyDescent="0.15">
      <c r="E138" s="1"/>
    </row>
    <row r="139" spans="5:5" s="32" customFormat="1" x14ac:dyDescent="0.15">
      <c r="E139" s="1"/>
    </row>
    <row r="140" spans="5:5" s="32" customFormat="1" x14ac:dyDescent="0.15">
      <c r="E140" s="1"/>
    </row>
    <row r="141" spans="5:5" s="32" customFormat="1" x14ac:dyDescent="0.15">
      <c r="E141" s="1"/>
    </row>
    <row r="142" spans="5:5" s="32" customFormat="1" x14ac:dyDescent="0.15">
      <c r="E142" s="1"/>
    </row>
    <row r="143" spans="5:5" s="32" customFormat="1" x14ac:dyDescent="0.15">
      <c r="E143" s="1"/>
    </row>
    <row r="144" spans="5:5" s="32" customFormat="1" x14ac:dyDescent="0.15">
      <c r="E144" s="1"/>
    </row>
    <row r="145" spans="5:5" s="32" customFormat="1" x14ac:dyDescent="0.15">
      <c r="E145" s="1"/>
    </row>
    <row r="146" spans="5:5" s="32" customFormat="1" x14ac:dyDescent="0.15">
      <c r="E146" s="1"/>
    </row>
    <row r="147" spans="5:5" s="32" customFormat="1" x14ac:dyDescent="0.15">
      <c r="E147" s="1"/>
    </row>
    <row r="148" spans="5:5" s="32" customFormat="1" x14ac:dyDescent="0.15">
      <c r="E148" s="1"/>
    </row>
    <row r="149" spans="5:5" s="32" customFormat="1" x14ac:dyDescent="0.15">
      <c r="E149" s="1"/>
    </row>
    <row r="150" spans="5:5" s="32" customFormat="1" x14ac:dyDescent="0.15">
      <c r="E150" s="1"/>
    </row>
    <row r="151" spans="5:5" s="32" customFormat="1" x14ac:dyDescent="0.15">
      <c r="E151" s="1"/>
    </row>
    <row r="152" spans="5:5" s="32" customFormat="1" x14ac:dyDescent="0.15">
      <c r="E152" s="1"/>
    </row>
    <row r="153" spans="5:5" s="32" customFormat="1" x14ac:dyDescent="0.15">
      <c r="E153" s="1"/>
    </row>
    <row r="154" spans="5:5" s="32" customFormat="1" x14ac:dyDescent="0.15">
      <c r="E154" s="1"/>
    </row>
    <row r="155" spans="5:5" s="32" customFormat="1" x14ac:dyDescent="0.15">
      <c r="E155" s="1"/>
    </row>
    <row r="156" spans="5:5" s="32" customFormat="1" x14ac:dyDescent="0.15">
      <c r="E156" s="1"/>
    </row>
    <row r="157" spans="5:5" s="32" customFormat="1" x14ac:dyDescent="0.15">
      <c r="E157" s="1"/>
    </row>
    <row r="158" spans="5:5" s="32" customFormat="1" x14ac:dyDescent="0.15">
      <c r="E158" s="1"/>
    </row>
    <row r="159" spans="5:5" s="32" customFormat="1" x14ac:dyDescent="0.15">
      <c r="E159" s="1"/>
    </row>
    <row r="160" spans="5:5" s="32" customFormat="1" x14ac:dyDescent="0.15">
      <c r="E160" s="1"/>
    </row>
    <row r="161" spans="5:5" s="32" customFormat="1" x14ac:dyDescent="0.15">
      <c r="E161" s="1"/>
    </row>
    <row r="162" spans="5:5" s="32" customFormat="1" x14ac:dyDescent="0.15">
      <c r="E162" s="1"/>
    </row>
    <row r="163" spans="5:5" s="32" customFormat="1" x14ac:dyDescent="0.15">
      <c r="E163" s="1"/>
    </row>
    <row r="164" spans="5:5" s="32" customFormat="1" x14ac:dyDescent="0.15">
      <c r="E164" s="1"/>
    </row>
    <row r="165" spans="5:5" s="32" customFormat="1" x14ac:dyDescent="0.15">
      <c r="E165" s="1"/>
    </row>
    <row r="166" spans="5:5" s="32" customFormat="1" x14ac:dyDescent="0.15">
      <c r="E166" s="1"/>
    </row>
    <row r="167" spans="5:5" s="32" customFormat="1" x14ac:dyDescent="0.15">
      <c r="E167" s="1"/>
    </row>
    <row r="168" spans="5:5" s="32" customFormat="1" x14ac:dyDescent="0.15">
      <c r="E168" s="1"/>
    </row>
    <row r="169" spans="5:5" s="32" customFormat="1" x14ac:dyDescent="0.15">
      <c r="E169" s="1"/>
    </row>
    <row r="170" spans="5:5" s="32" customFormat="1" x14ac:dyDescent="0.15">
      <c r="E170" s="1"/>
    </row>
    <row r="171" spans="5:5" s="32" customFormat="1" x14ac:dyDescent="0.15">
      <c r="E171" s="1"/>
    </row>
    <row r="172" spans="5:5" s="32" customFormat="1" x14ac:dyDescent="0.15">
      <c r="E172" s="1"/>
    </row>
    <row r="173" spans="5:5" s="32" customFormat="1" x14ac:dyDescent="0.15">
      <c r="E173" s="1"/>
    </row>
    <row r="174" spans="5:5" s="32" customFormat="1" x14ac:dyDescent="0.15">
      <c r="E174" s="1"/>
    </row>
    <row r="175" spans="5:5" s="32" customFormat="1" x14ac:dyDescent="0.15">
      <c r="E175" s="1"/>
    </row>
    <row r="176" spans="5:5" s="32" customFormat="1" x14ac:dyDescent="0.15">
      <c r="E176" s="1"/>
    </row>
    <row r="177" spans="5:5" s="32" customFormat="1" x14ac:dyDescent="0.15">
      <c r="E177" s="1"/>
    </row>
    <row r="178" spans="5:5" s="32" customFormat="1" x14ac:dyDescent="0.15">
      <c r="E178" s="1"/>
    </row>
    <row r="179" spans="5:5" s="32" customFormat="1" x14ac:dyDescent="0.15">
      <c r="E179" s="1"/>
    </row>
    <row r="180" spans="5:5" s="32" customFormat="1" x14ac:dyDescent="0.15">
      <c r="E180" s="1"/>
    </row>
    <row r="181" spans="5:5" s="32" customFormat="1" x14ac:dyDescent="0.15">
      <c r="E181" s="1"/>
    </row>
    <row r="182" spans="5:5" s="32" customFormat="1" x14ac:dyDescent="0.15">
      <c r="E182" s="1"/>
    </row>
    <row r="183" spans="5:5" s="32" customFormat="1" x14ac:dyDescent="0.15">
      <c r="E183" s="1"/>
    </row>
    <row r="184" spans="5:5" s="32" customFormat="1" x14ac:dyDescent="0.15">
      <c r="E184" s="1"/>
    </row>
    <row r="185" spans="5:5" s="32" customFormat="1" x14ac:dyDescent="0.15">
      <c r="E185" s="1"/>
    </row>
    <row r="186" spans="5:5" s="32" customFormat="1" x14ac:dyDescent="0.15">
      <c r="E186" s="1"/>
    </row>
    <row r="187" spans="5:5" s="32" customFormat="1" x14ac:dyDescent="0.15">
      <c r="E187" s="1"/>
    </row>
    <row r="188" spans="5:5" s="32" customFormat="1" x14ac:dyDescent="0.15">
      <c r="E188" s="1"/>
    </row>
    <row r="189" spans="5:5" s="32" customFormat="1" x14ac:dyDescent="0.15">
      <c r="E189" s="1"/>
    </row>
    <row r="190" spans="5:5" s="32" customFormat="1" x14ac:dyDescent="0.15">
      <c r="E190" s="1"/>
    </row>
    <row r="191" spans="5:5" s="32" customFormat="1" x14ac:dyDescent="0.15">
      <c r="E191" s="1"/>
    </row>
    <row r="192" spans="5:5" s="32" customFormat="1" x14ac:dyDescent="0.15">
      <c r="E192" s="1"/>
    </row>
    <row r="193" spans="5:5" s="32" customFormat="1" x14ac:dyDescent="0.15">
      <c r="E193" s="1"/>
    </row>
    <row r="194" spans="5:5" s="32" customFormat="1" x14ac:dyDescent="0.15">
      <c r="E194" s="1"/>
    </row>
    <row r="195" spans="5:5" s="32" customFormat="1" x14ac:dyDescent="0.15">
      <c r="E195" s="1"/>
    </row>
    <row r="196" spans="5:5" s="32" customFormat="1" x14ac:dyDescent="0.15">
      <c r="E196" s="1"/>
    </row>
    <row r="197" spans="5:5" s="32" customFormat="1" x14ac:dyDescent="0.15">
      <c r="E197" s="1"/>
    </row>
    <row r="198" spans="5:5" s="32" customFormat="1" x14ac:dyDescent="0.15">
      <c r="E198" s="1"/>
    </row>
    <row r="199" spans="5:5" s="32" customFormat="1" x14ac:dyDescent="0.15">
      <c r="E199" s="1"/>
    </row>
    <row r="200" spans="5:5" s="32" customFormat="1" x14ac:dyDescent="0.15">
      <c r="E200" s="1"/>
    </row>
    <row r="201" spans="5:5" s="32" customFormat="1" x14ac:dyDescent="0.15">
      <c r="E201" s="1"/>
    </row>
    <row r="202" spans="5:5" s="32" customFormat="1" x14ac:dyDescent="0.15">
      <c r="E202" s="1"/>
    </row>
    <row r="203" spans="5:5" s="32" customFormat="1" x14ac:dyDescent="0.15">
      <c r="E203" s="1"/>
    </row>
    <row r="204" spans="5:5" s="32" customFormat="1" x14ac:dyDescent="0.15">
      <c r="E204" s="1"/>
    </row>
    <row r="205" spans="5:5" s="32" customFormat="1" x14ac:dyDescent="0.15">
      <c r="E205" s="1"/>
    </row>
    <row r="206" spans="5:5" s="32" customFormat="1" x14ac:dyDescent="0.15">
      <c r="E206" s="1"/>
    </row>
    <row r="207" spans="5:5" s="32" customFormat="1" x14ac:dyDescent="0.15">
      <c r="E207" s="1"/>
    </row>
    <row r="208" spans="5:5" s="32" customFormat="1" x14ac:dyDescent="0.15">
      <c r="E208" s="1"/>
    </row>
    <row r="209" spans="4:9" s="32" customFormat="1" x14ac:dyDescent="0.15">
      <c r="E209" s="1"/>
    </row>
    <row r="210" spans="4:9" s="32" customFormat="1" x14ac:dyDescent="0.15">
      <c r="E210" s="1"/>
    </row>
    <row r="211" spans="4:9" s="32" customFormat="1" x14ac:dyDescent="0.15">
      <c r="E211" s="1"/>
    </row>
    <row r="212" spans="4:9" s="32" customFormat="1" x14ac:dyDescent="0.15">
      <c r="E212" s="1"/>
    </row>
    <row r="213" spans="4:9" s="32" customFormat="1" x14ac:dyDescent="0.15">
      <c r="E213" s="1"/>
    </row>
    <row r="214" spans="4:9" s="32" customFormat="1" hidden="1" x14ac:dyDescent="0.15">
      <c r="D214" s="32" t="s">
        <v>59</v>
      </c>
      <c r="E214" s="1">
        <v>1</v>
      </c>
      <c r="F214" s="32" t="s">
        <v>60</v>
      </c>
      <c r="G214" s="32">
        <v>210</v>
      </c>
      <c r="H214" s="32" t="s">
        <v>88</v>
      </c>
      <c r="I214" s="32">
        <v>1</v>
      </c>
    </row>
    <row r="215" spans="4:9" s="32" customFormat="1" hidden="1" x14ac:dyDescent="0.15">
      <c r="D215" s="32" t="s">
        <v>58</v>
      </c>
      <c r="E215" s="1">
        <v>2</v>
      </c>
      <c r="F215" s="32" t="s">
        <v>61</v>
      </c>
      <c r="G215" s="32">
        <v>220</v>
      </c>
      <c r="H215" s="32" t="s">
        <v>89</v>
      </c>
      <c r="I215" s="32">
        <v>2</v>
      </c>
    </row>
    <row r="216" spans="4:9" s="32" customFormat="1" hidden="1" x14ac:dyDescent="0.15">
      <c r="D216" s="32" t="s">
        <v>62</v>
      </c>
      <c r="E216" s="1">
        <v>3</v>
      </c>
      <c r="G216" s="32">
        <v>230</v>
      </c>
      <c r="H216" s="32" t="s">
        <v>90</v>
      </c>
      <c r="I216" s="32">
        <v>3</v>
      </c>
    </row>
    <row r="217" spans="4:9" s="32" customFormat="1" hidden="1" x14ac:dyDescent="0.15">
      <c r="D217" s="32" t="s">
        <v>70</v>
      </c>
      <c r="E217" s="1"/>
      <c r="G217" s="32">
        <v>240</v>
      </c>
      <c r="H217" s="32" t="s">
        <v>91</v>
      </c>
      <c r="I217" s="32">
        <v>4</v>
      </c>
    </row>
    <row r="218" spans="4:9" s="32" customFormat="1" hidden="1" x14ac:dyDescent="0.15">
      <c r="D218" s="32" t="s">
        <v>71</v>
      </c>
      <c r="E218" s="1"/>
      <c r="G218" s="32">
        <v>250</v>
      </c>
    </row>
    <row r="219" spans="4:9" s="32" customFormat="1" hidden="1" x14ac:dyDescent="0.15">
      <c r="D219" s="32" t="s">
        <v>72</v>
      </c>
      <c r="E219" s="1"/>
      <c r="G219" s="32">
        <v>260</v>
      </c>
    </row>
    <row r="220" spans="4:9" s="32" customFormat="1" hidden="1" x14ac:dyDescent="0.15">
      <c r="D220" s="32">
        <v>1</v>
      </c>
      <c r="E220" s="1"/>
      <c r="G220" s="32">
        <v>200</v>
      </c>
    </row>
    <row r="221" spans="4:9" s="32" customFormat="1" hidden="1" x14ac:dyDescent="0.15">
      <c r="D221" s="32">
        <v>2</v>
      </c>
      <c r="E221" s="1"/>
      <c r="G221" s="32">
        <v>190</v>
      </c>
    </row>
    <row r="222" spans="4:9" s="32" customFormat="1" hidden="1" x14ac:dyDescent="0.15">
      <c r="D222" s="32">
        <v>3</v>
      </c>
      <c r="E222" s="1"/>
      <c r="G222" s="32">
        <v>180</v>
      </c>
    </row>
    <row r="223" spans="4:9" s="32" customFormat="1" hidden="1" x14ac:dyDescent="0.15">
      <c r="D223" s="32">
        <v>4</v>
      </c>
      <c r="E223" s="1"/>
      <c r="G223" s="32">
        <v>170</v>
      </c>
    </row>
    <row r="224" spans="4:9" s="32" customFormat="1" hidden="1" x14ac:dyDescent="0.15">
      <c r="D224" s="32">
        <v>5</v>
      </c>
      <c r="E224" s="1"/>
      <c r="G224" s="32">
        <v>160</v>
      </c>
    </row>
    <row r="225" spans="4:7" s="32" customFormat="1" hidden="1" x14ac:dyDescent="0.15">
      <c r="D225" s="32">
        <v>6</v>
      </c>
      <c r="E225" s="1"/>
      <c r="G225" s="32">
        <v>150</v>
      </c>
    </row>
    <row r="226" spans="4:7" s="32" customFormat="1" hidden="1" x14ac:dyDescent="0.15">
      <c r="D226" s="32">
        <v>7</v>
      </c>
      <c r="E226" s="1"/>
      <c r="G226" s="32">
        <v>140</v>
      </c>
    </row>
    <row r="227" spans="4:7" s="32" customFormat="1" hidden="1" x14ac:dyDescent="0.15">
      <c r="D227" s="32">
        <v>8</v>
      </c>
      <c r="E227" s="1"/>
      <c r="G227" s="32">
        <v>130</v>
      </c>
    </row>
    <row r="228" spans="4:7" s="32" customFormat="1" hidden="1" x14ac:dyDescent="0.15">
      <c r="D228" s="32">
        <v>9</v>
      </c>
      <c r="E228" s="1"/>
      <c r="G228" s="32">
        <v>120</v>
      </c>
    </row>
    <row r="229" spans="4:7" s="32" customFormat="1" hidden="1" x14ac:dyDescent="0.15">
      <c r="D229" s="32">
        <v>10</v>
      </c>
      <c r="E229" s="1"/>
      <c r="G229" s="32">
        <v>110</v>
      </c>
    </row>
    <row r="230" spans="4:7" s="32" customFormat="1" hidden="1" x14ac:dyDescent="0.15">
      <c r="D230" s="32">
        <v>11</v>
      </c>
      <c r="E230" s="1"/>
      <c r="G230" s="32">
        <v>100</v>
      </c>
    </row>
    <row r="231" spans="4:7" s="32" customFormat="1" hidden="1" x14ac:dyDescent="0.15">
      <c r="D231" s="32">
        <v>12</v>
      </c>
      <c r="E231" s="1"/>
      <c r="G231" s="32">
        <v>90</v>
      </c>
    </row>
    <row r="232" spans="4:7" s="32" customFormat="1" hidden="1" x14ac:dyDescent="0.15">
      <c r="D232" s="32">
        <v>13</v>
      </c>
      <c r="E232" s="1"/>
      <c r="G232" s="32">
        <v>80</v>
      </c>
    </row>
    <row r="233" spans="4:7" s="32" customFormat="1" hidden="1" x14ac:dyDescent="0.15">
      <c r="D233" s="32">
        <v>14</v>
      </c>
      <c r="E233" s="1"/>
      <c r="G233" s="32">
        <v>70</v>
      </c>
    </row>
    <row r="234" spans="4:7" s="32" customFormat="1" hidden="1" x14ac:dyDescent="0.15">
      <c r="D234" s="32">
        <v>15</v>
      </c>
      <c r="E234" s="1"/>
      <c r="G234" s="32">
        <v>60</v>
      </c>
    </row>
    <row r="235" spans="4:7" s="32" customFormat="1" hidden="1" x14ac:dyDescent="0.15">
      <c r="D235" s="32">
        <v>16</v>
      </c>
      <c r="E235" s="1"/>
      <c r="G235" s="32">
        <v>50</v>
      </c>
    </row>
    <row r="236" spans="4:7" s="32" customFormat="1" hidden="1" x14ac:dyDescent="0.15">
      <c r="D236" s="32">
        <v>17</v>
      </c>
      <c r="E236" s="1"/>
      <c r="G236" s="32">
        <v>40</v>
      </c>
    </row>
    <row r="237" spans="4:7" s="32" customFormat="1" hidden="1" x14ac:dyDescent="0.15">
      <c r="D237" s="32">
        <v>18</v>
      </c>
      <c r="E237" s="1"/>
      <c r="G237" s="32">
        <v>30</v>
      </c>
    </row>
    <row r="238" spans="4:7" s="32" customFormat="1" hidden="1" x14ac:dyDescent="0.15">
      <c r="D238" s="32">
        <v>19</v>
      </c>
      <c r="E238" s="1"/>
      <c r="G238" s="32">
        <v>20</v>
      </c>
    </row>
    <row r="239" spans="4:7" s="32" customFormat="1" hidden="1" x14ac:dyDescent="0.15">
      <c r="D239" s="32">
        <v>20</v>
      </c>
      <c r="E239" s="1"/>
      <c r="G239" s="32">
        <v>10</v>
      </c>
    </row>
    <row r="240" spans="4:7" s="32" customFormat="1" hidden="1" x14ac:dyDescent="0.15">
      <c r="D240" s="32">
        <v>21</v>
      </c>
      <c r="E240" s="1"/>
    </row>
    <row r="241" spans="4:4" hidden="1" x14ac:dyDescent="0.15">
      <c r="D241" s="32">
        <v>22</v>
      </c>
    </row>
    <row r="242" spans="4:4" hidden="1" x14ac:dyDescent="0.15">
      <c r="D242" s="32">
        <v>23</v>
      </c>
    </row>
    <row r="243" spans="4:4" hidden="1" x14ac:dyDescent="0.15">
      <c r="D243" s="32">
        <v>24</v>
      </c>
    </row>
    <row r="244" spans="4:4" hidden="1" x14ac:dyDescent="0.15">
      <c r="D244" s="32">
        <v>25</v>
      </c>
    </row>
    <row r="245" spans="4:4" hidden="1" x14ac:dyDescent="0.15">
      <c r="D245" s="32">
        <v>26</v>
      </c>
    </row>
    <row r="246" spans="4:4" hidden="1" x14ac:dyDescent="0.15">
      <c r="D246" s="32">
        <v>27</v>
      </c>
    </row>
    <row r="247" spans="4:4" hidden="1" x14ac:dyDescent="0.15">
      <c r="D247" s="32">
        <v>28</v>
      </c>
    </row>
    <row r="248" spans="4:4" hidden="1" x14ac:dyDescent="0.15">
      <c r="D248" s="32">
        <v>29</v>
      </c>
    </row>
    <row r="249" spans="4:4" hidden="1" x14ac:dyDescent="0.15">
      <c r="D249" s="32">
        <v>30</v>
      </c>
    </row>
  </sheetData>
  <sheetProtection algorithmName="SHA-512" hashValue="C1OFu1FtuYUO8gZo4b7ToVa9xhUQ3cqHEl8cgV6uItUZwtnNnS7zEr1kKC14zXcHUX8dB5kQoNTnf9vZ6piTvw==" saltValue="8WGUA84fDx86uUE2uXWdkg==" spinCount="100000" sheet="1" objects="1" scenarios="1" insertRows="0"/>
  <customSheetViews>
    <customSheetView guid="{BD1D9F7D-9258-4312-9E8A-B0E1A4470B7E}" hiddenRows="1" hiddenColumns="1">
      <selection activeCell="C4" sqref="C4"/>
      <pageMargins left="0.7" right="0.7" top="0.75" bottom="0.75" header="0.3" footer="0.3"/>
      <pageSetup paperSize="9" orientation="portrait" verticalDpi="0" r:id="rId1"/>
    </customSheetView>
  </customSheetViews>
  <mergeCells count="11">
    <mergeCell ref="B1:L1"/>
    <mergeCell ref="E13:K13"/>
    <mergeCell ref="E23:K23"/>
    <mergeCell ref="E42:K42"/>
    <mergeCell ref="I43:J43"/>
    <mergeCell ref="B11:C11"/>
    <mergeCell ref="B2:C2"/>
    <mergeCell ref="E2:L2"/>
    <mergeCell ref="I14:J14"/>
    <mergeCell ref="I24:J24"/>
    <mergeCell ref="I3:J3"/>
  </mergeCells>
  <phoneticPr fontId="1"/>
  <conditionalFormatting sqref="C3:C9">
    <cfRule type="expression" dxfId="7" priority="7" stopIfTrue="1">
      <formula>O3=1</formula>
    </cfRule>
  </conditionalFormatting>
  <conditionalFormatting sqref="C10">
    <cfRule type="expression" dxfId="6" priority="4" stopIfTrue="1">
      <formula>$O$10=1</formula>
    </cfRule>
  </conditionalFormatting>
  <conditionalFormatting sqref="C13">
    <cfRule type="expression" dxfId="5" priority="6" stopIfTrue="1">
      <formula>$O$13=""</formula>
    </cfRule>
  </conditionalFormatting>
  <conditionalFormatting sqref="C14">
    <cfRule type="expression" dxfId="4" priority="5" stopIfTrue="1">
      <formula>COUNT($O$14)=1</formula>
    </cfRule>
    <cfRule type="expression" dxfId="3" priority="8" stopIfTrue="1">
      <formula>COUNTA($C$10)=1</formula>
    </cfRule>
  </conditionalFormatting>
  <conditionalFormatting sqref="F4:G12 F14:G22 F24:G41 F43:G55">
    <cfRule type="expression" dxfId="2" priority="10" stopIfTrue="1">
      <formula>P4=1</formula>
    </cfRule>
  </conditionalFormatting>
  <conditionalFormatting sqref="F15:J22 F25:J41 F44:J55">
    <cfRule type="expression" dxfId="1" priority="1" stopIfTrue="1">
      <formula>$R15=1</formula>
    </cfRule>
  </conditionalFormatting>
  <conditionalFormatting sqref="F4:K12">
    <cfRule type="expression" dxfId="0" priority="3" stopIfTrue="1">
      <formula>$R4=1</formula>
    </cfRule>
  </conditionalFormatting>
  <dataValidations count="4">
    <dataValidation type="list" allowBlank="1" showInputMessage="1" showErrorMessage="1" sqref="I25:I40 I4:I10 I15:I20 I44:I53" xr:uid="{00000000-0002-0000-0600-000000000000}">
      <formula1>$D$214:$D$239</formula1>
    </dataValidation>
    <dataValidation type="list" allowBlank="1" showInputMessage="1" showErrorMessage="1" sqref="H44:H55 H15:H22 H25:H41 H4:H12" xr:uid="{00000000-0002-0000-0600-000001000000}">
      <formula1>$E$214:$E$216</formula1>
    </dataValidation>
    <dataValidation type="list" allowBlank="1" showInputMessage="1" showErrorMessage="1" sqref="K4:K12" xr:uid="{00000000-0002-0000-0600-000002000000}">
      <formula1>$F$214:$F$215</formula1>
    </dataValidation>
    <dataValidation type="list" allowBlank="1" showInputMessage="1" showErrorMessage="1" sqref="C13:C14" xr:uid="{00000000-0002-0000-0600-000003000000}">
      <formula1>$H$214:$H$217</formula1>
    </dataValidation>
  </dataValidations>
  <pageMargins left="0.7" right="0.7" top="0.75" bottom="0.75" header="0.3" footer="0.3"/>
  <pageSetup paperSize="9" scale="55" orientation="portrait" r:id="rId2"/>
  <ignoredErrors>
    <ignoredError sqref="E9:E10 E33:K43 E25 K25 E21:K24 E15 J15:K15 E16 J16:K16 E17 J17:K17 E18 I18:K18 E19 I19:K19 E53 E44:E46 K44:K46 E26:E27 K26:K27 J55 E55 E4 E28:E30 K28:K30 E5 E6:E8 J8 E13:K14 F11:K11 E31 J31:K31 E32 J32:K32 E47 J47:K47 E48 J48:K48 E49 J49:K49 E50 J50:K50 E51 J51:K51 E52 J52:K52 J53:K53 J9:K10 E20 H20:K20" unlockedFormula="1"/>
    <ignoredError sqref="R4:R11 R13:R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theme="3" tint="-0.249977111117893"/>
    <pageSetUpPr autoPageBreaks="0"/>
  </sheetPr>
  <dimension ref="A1:BF71"/>
  <sheetViews>
    <sheetView tabSelected="1" view="pageBreakPreview" zoomScale="85" zoomScaleNormal="85" zoomScaleSheetLayoutView="85" workbookViewId="0">
      <selection activeCell="A4" sqref="A4"/>
    </sheetView>
  </sheetViews>
  <sheetFormatPr defaultColWidth="9" defaultRowHeight="13.5" x14ac:dyDescent="0.15"/>
  <cols>
    <col min="1" max="95" width="1.875" style="1" customWidth="1"/>
    <col min="96" max="16384" width="9" style="1"/>
  </cols>
  <sheetData>
    <row r="1" spans="1:58" x14ac:dyDescent="0.15">
      <c r="AH1" s="137"/>
      <c r="AI1" s="132"/>
      <c r="AJ1" s="132"/>
      <c r="AK1" s="132"/>
      <c r="AL1" s="132"/>
      <c r="AM1" s="132"/>
      <c r="AN1" s="132"/>
      <c r="AO1" s="132"/>
      <c r="AP1" s="138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</row>
    <row r="2" spans="1:58" ht="14.25" thickBot="1" x14ac:dyDescent="0.2">
      <c r="A2" s="142" t="s">
        <v>145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39" t="s">
        <v>11</v>
      </c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/>
      <c r="AA2"/>
      <c r="AB2"/>
    </row>
    <row r="3" spans="1:58" ht="14.25" thickTop="1" x14ac:dyDescent="0.15">
      <c r="AB3" s="132" t="s">
        <v>143</v>
      </c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</row>
    <row r="5" spans="1:58" ht="17.25" x14ac:dyDescent="0.15">
      <c r="A5" s="133" t="s">
        <v>144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8" ht="6.75" customHeight="1" x14ac:dyDescent="0.15"/>
    <row r="7" spans="1:58" ht="20.25" customHeight="1" x14ac:dyDescent="0.15">
      <c r="B7" s="134" t="s">
        <v>12</v>
      </c>
      <c r="C7" s="135"/>
      <c r="D7" s="135"/>
      <c r="E7" s="135"/>
      <c r="F7" s="135"/>
      <c r="G7" s="136"/>
      <c r="H7" s="116" t="str">
        <f>入力用シート!C3&amp;""</f>
        <v/>
      </c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8"/>
      <c r="AB7" s="129" t="s">
        <v>13</v>
      </c>
      <c r="AC7" s="130"/>
      <c r="AD7" s="130"/>
      <c r="AE7" s="130"/>
      <c r="AF7" s="130"/>
      <c r="AG7" s="131"/>
      <c r="AH7" s="116" t="str">
        <f>入力用シート!C7&amp;""</f>
        <v/>
      </c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8"/>
    </row>
    <row r="8" spans="1:58" ht="20.25" customHeight="1" x14ac:dyDescent="0.15">
      <c r="B8" s="134" t="s">
        <v>52</v>
      </c>
      <c r="C8" s="135"/>
      <c r="D8" s="135"/>
      <c r="E8" s="135"/>
      <c r="F8" s="135"/>
      <c r="G8" s="136"/>
      <c r="H8" s="116" t="str">
        <f>入力用シート!C4&amp;""</f>
        <v/>
      </c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8"/>
      <c r="AB8" s="129" t="s">
        <v>14</v>
      </c>
      <c r="AC8" s="130"/>
      <c r="AD8" s="130"/>
      <c r="AE8" s="130"/>
      <c r="AF8" s="130"/>
      <c r="AG8" s="131"/>
      <c r="AH8" s="116" t="str">
        <f>入力用シート!C8&amp;""</f>
        <v/>
      </c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8"/>
    </row>
    <row r="9" spans="1:58" ht="20.25" customHeight="1" x14ac:dyDescent="0.15">
      <c r="B9" s="129" t="s">
        <v>3</v>
      </c>
      <c r="C9" s="130"/>
      <c r="D9" s="130"/>
      <c r="E9" s="130"/>
      <c r="F9" s="130"/>
      <c r="G9" s="131"/>
      <c r="H9" s="116" t="str">
        <f>入力用シート!C5&amp;""</f>
        <v/>
      </c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8"/>
      <c r="AB9" s="129" t="s">
        <v>15</v>
      </c>
      <c r="AC9" s="130"/>
      <c r="AD9" s="130"/>
      <c r="AE9" s="130"/>
      <c r="AF9" s="130"/>
      <c r="AG9" s="131"/>
      <c r="AH9" s="116" t="str">
        <f>入力用シート!C9&amp;""</f>
        <v/>
      </c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8"/>
    </row>
    <row r="10" spans="1:58" ht="20.25" customHeight="1" x14ac:dyDescent="0.15">
      <c r="B10" s="129" t="s">
        <v>7</v>
      </c>
      <c r="C10" s="130"/>
      <c r="D10" s="130"/>
      <c r="E10" s="130"/>
      <c r="F10" s="130"/>
      <c r="G10" s="131"/>
      <c r="H10" s="126" t="s">
        <v>10</v>
      </c>
      <c r="I10" s="119"/>
      <c r="J10" s="119"/>
      <c r="K10" s="119"/>
      <c r="L10" s="117" t="str">
        <f>入力用シート!C6&amp;""</f>
        <v/>
      </c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8"/>
      <c r="AB10" s="129" t="s">
        <v>16</v>
      </c>
      <c r="AC10" s="130"/>
      <c r="AD10" s="130"/>
      <c r="AE10" s="130"/>
      <c r="AF10" s="130"/>
      <c r="AG10" s="131"/>
      <c r="AH10" s="116" t="str">
        <f>入力用シート!C10&amp;""</f>
        <v/>
      </c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8"/>
    </row>
    <row r="11" spans="1:58" ht="9" customHeight="1" x14ac:dyDescent="0.15"/>
    <row r="12" spans="1:58" ht="18.75" customHeight="1" x14ac:dyDescent="0.15">
      <c r="A12" s="128" t="s">
        <v>8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2"/>
      <c r="Z12" s="127" t="s">
        <v>20</v>
      </c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</row>
    <row r="13" spans="1:58" ht="18.75" customHeight="1" x14ac:dyDescent="0.15">
      <c r="A13" s="121"/>
      <c r="B13" s="121"/>
      <c r="C13" s="121"/>
      <c r="D13" s="126" t="s">
        <v>17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20"/>
      <c r="O13" s="126" t="s">
        <v>18</v>
      </c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20"/>
      <c r="AB13" s="126" t="s">
        <v>19</v>
      </c>
      <c r="AC13" s="119"/>
      <c r="AD13" s="119"/>
      <c r="AE13" s="120"/>
      <c r="AF13" s="126" t="s">
        <v>21</v>
      </c>
      <c r="AG13" s="119"/>
      <c r="AH13" s="119"/>
      <c r="AI13" s="119"/>
      <c r="AJ13" s="119"/>
      <c r="AK13" s="120"/>
      <c r="AL13" s="119" t="s">
        <v>9</v>
      </c>
      <c r="AM13" s="119"/>
      <c r="AN13" s="119"/>
      <c r="AO13" s="126" t="s">
        <v>0</v>
      </c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20"/>
    </row>
    <row r="14" spans="1:58" ht="18.75" customHeight="1" x14ac:dyDescent="0.15">
      <c r="A14" s="76">
        <v>1</v>
      </c>
      <c r="B14" s="76"/>
      <c r="C14" s="76"/>
      <c r="D14" s="116" t="str">
        <f>入力用シート!F4&amp;""</f>
        <v/>
      </c>
      <c r="E14" s="117"/>
      <c r="F14" s="117"/>
      <c r="G14" s="117"/>
      <c r="H14" s="117"/>
      <c r="I14" s="117"/>
      <c r="J14" s="117"/>
      <c r="K14" s="117"/>
      <c r="L14" s="117"/>
      <c r="M14" s="117"/>
      <c r="N14" s="118"/>
      <c r="O14" s="76" t="str">
        <f>入力用シート!G4&amp;""</f>
        <v/>
      </c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116" t="str">
        <f>入力用シート!H4&amp;""</f>
        <v/>
      </c>
      <c r="AC14" s="117"/>
      <c r="AD14" s="119" t="s">
        <v>1</v>
      </c>
      <c r="AE14" s="120"/>
      <c r="AF14" s="122" t="str">
        <f>入力用シート!I4&amp;""</f>
        <v/>
      </c>
      <c r="AG14" s="123"/>
      <c r="AH14" s="123"/>
      <c r="AI14" s="124" t="str">
        <f>入力用シート!J4&amp;""</f>
        <v/>
      </c>
      <c r="AJ14" s="124"/>
      <c r="AK14" s="125"/>
      <c r="AL14" s="117" t="str">
        <f>入力用シート!K4&amp;""</f>
        <v/>
      </c>
      <c r="AM14" s="117"/>
      <c r="AN14" s="117"/>
      <c r="AO14" s="116" t="str">
        <f>入力用シート!L4&amp;""</f>
        <v/>
      </c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8"/>
      <c r="BF14" s="1" t="s">
        <v>63</v>
      </c>
    </row>
    <row r="15" spans="1:58" ht="18.75" customHeight="1" x14ac:dyDescent="0.15">
      <c r="A15" s="76">
        <v>2</v>
      </c>
      <c r="B15" s="76"/>
      <c r="C15" s="76"/>
      <c r="D15" s="116" t="str">
        <f>入力用シート!F5&amp;""</f>
        <v/>
      </c>
      <c r="E15" s="117"/>
      <c r="F15" s="117"/>
      <c r="G15" s="117"/>
      <c r="H15" s="117"/>
      <c r="I15" s="117"/>
      <c r="J15" s="117"/>
      <c r="K15" s="117"/>
      <c r="L15" s="117"/>
      <c r="M15" s="117"/>
      <c r="N15" s="118"/>
      <c r="O15" s="76" t="str">
        <f>入力用シート!G5&amp;""</f>
        <v/>
      </c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116" t="str">
        <f>入力用シート!H5&amp;""</f>
        <v/>
      </c>
      <c r="AC15" s="117"/>
      <c r="AD15" s="119" t="s">
        <v>1</v>
      </c>
      <c r="AE15" s="120"/>
      <c r="AF15" s="122" t="str">
        <f>入力用シート!I5&amp;""</f>
        <v/>
      </c>
      <c r="AG15" s="123"/>
      <c r="AH15" s="123"/>
      <c r="AI15" s="124" t="str">
        <f>入力用シート!J5&amp;""</f>
        <v/>
      </c>
      <c r="AJ15" s="124"/>
      <c r="AK15" s="125"/>
      <c r="AL15" s="117" t="str">
        <f>入力用シート!K5&amp;""</f>
        <v/>
      </c>
      <c r="AM15" s="117"/>
      <c r="AN15" s="117"/>
      <c r="AO15" s="116" t="str">
        <f>入力用シート!L5&amp;""</f>
        <v/>
      </c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8"/>
      <c r="BF15" s="1" t="s">
        <v>63</v>
      </c>
    </row>
    <row r="16" spans="1:58" ht="18.75" customHeight="1" x14ac:dyDescent="0.15">
      <c r="A16" s="76">
        <v>3</v>
      </c>
      <c r="B16" s="76"/>
      <c r="C16" s="76"/>
      <c r="D16" s="116" t="str">
        <f>入力用シート!F6&amp;""</f>
        <v/>
      </c>
      <c r="E16" s="117"/>
      <c r="F16" s="117"/>
      <c r="G16" s="117"/>
      <c r="H16" s="117"/>
      <c r="I16" s="117"/>
      <c r="J16" s="117"/>
      <c r="K16" s="117"/>
      <c r="L16" s="117"/>
      <c r="M16" s="117"/>
      <c r="N16" s="118"/>
      <c r="O16" s="76" t="str">
        <f>入力用シート!G6&amp;""</f>
        <v/>
      </c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116" t="str">
        <f>入力用シート!H6&amp;""</f>
        <v/>
      </c>
      <c r="AC16" s="117"/>
      <c r="AD16" s="119" t="s">
        <v>1</v>
      </c>
      <c r="AE16" s="120"/>
      <c r="AF16" s="122" t="str">
        <f>入力用シート!I6&amp;""</f>
        <v/>
      </c>
      <c r="AG16" s="123"/>
      <c r="AH16" s="123"/>
      <c r="AI16" s="124" t="str">
        <f>入力用シート!J6&amp;""</f>
        <v/>
      </c>
      <c r="AJ16" s="124"/>
      <c r="AK16" s="125"/>
      <c r="AL16" s="117" t="str">
        <f>入力用シート!K6&amp;""</f>
        <v/>
      </c>
      <c r="AM16" s="117"/>
      <c r="AN16" s="117"/>
      <c r="AO16" s="116" t="str">
        <f>入力用シート!L6&amp;""</f>
        <v/>
      </c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8"/>
    </row>
    <row r="17" spans="1:54" ht="18.75" customHeight="1" x14ac:dyDescent="0.15">
      <c r="A17" s="76">
        <v>4</v>
      </c>
      <c r="B17" s="76"/>
      <c r="C17" s="76"/>
      <c r="D17" s="116" t="str">
        <f>入力用シート!F7&amp;""</f>
        <v/>
      </c>
      <c r="E17" s="117"/>
      <c r="F17" s="117"/>
      <c r="G17" s="117"/>
      <c r="H17" s="117"/>
      <c r="I17" s="117"/>
      <c r="J17" s="117"/>
      <c r="K17" s="117"/>
      <c r="L17" s="117"/>
      <c r="M17" s="117"/>
      <c r="N17" s="118"/>
      <c r="O17" s="76" t="str">
        <f>入力用シート!G7&amp;""</f>
        <v/>
      </c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116" t="str">
        <f>入力用シート!H7&amp;""</f>
        <v/>
      </c>
      <c r="AC17" s="117"/>
      <c r="AD17" s="119" t="s">
        <v>1</v>
      </c>
      <c r="AE17" s="120"/>
      <c r="AF17" s="122" t="str">
        <f>入力用シート!I7&amp;""</f>
        <v/>
      </c>
      <c r="AG17" s="123"/>
      <c r="AH17" s="123"/>
      <c r="AI17" s="124" t="str">
        <f>入力用シート!J7&amp;""</f>
        <v/>
      </c>
      <c r="AJ17" s="124"/>
      <c r="AK17" s="125"/>
      <c r="AL17" s="117" t="str">
        <f>入力用シート!K7&amp;""</f>
        <v/>
      </c>
      <c r="AM17" s="117"/>
      <c r="AN17" s="117"/>
      <c r="AO17" s="116" t="str">
        <f>入力用シート!L7&amp;""</f>
        <v/>
      </c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8"/>
    </row>
    <row r="18" spans="1:54" ht="18" customHeight="1" x14ac:dyDescent="0.15">
      <c r="A18" s="76">
        <v>5</v>
      </c>
      <c r="B18" s="76"/>
      <c r="C18" s="76"/>
      <c r="D18" s="116" t="str">
        <f>入力用シート!F8&amp;""</f>
        <v/>
      </c>
      <c r="E18" s="117"/>
      <c r="F18" s="117"/>
      <c r="G18" s="117"/>
      <c r="H18" s="117"/>
      <c r="I18" s="117"/>
      <c r="J18" s="117"/>
      <c r="K18" s="117"/>
      <c r="L18" s="117"/>
      <c r="M18" s="117"/>
      <c r="N18" s="118"/>
      <c r="O18" s="76" t="str">
        <f>入力用シート!G8&amp;""</f>
        <v/>
      </c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116" t="str">
        <f>入力用シート!H8&amp;""</f>
        <v/>
      </c>
      <c r="AC18" s="117"/>
      <c r="AD18" s="140" t="s">
        <v>1</v>
      </c>
      <c r="AE18" s="141"/>
      <c r="AF18" s="122" t="str">
        <f>入力用シート!I8&amp;""</f>
        <v/>
      </c>
      <c r="AG18" s="123"/>
      <c r="AH18" s="123"/>
      <c r="AI18" s="124" t="str">
        <f>入力用シート!J8&amp;""</f>
        <v/>
      </c>
      <c r="AJ18" s="124"/>
      <c r="AK18" s="125"/>
      <c r="AL18" s="117" t="str">
        <f>入力用シート!K8&amp;""</f>
        <v/>
      </c>
      <c r="AM18" s="117"/>
      <c r="AN18" s="117"/>
      <c r="AO18" s="116" t="str">
        <f>入力用シート!L8&amp;""</f>
        <v/>
      </c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8"/>
    </row>
    <row r="19" spans="1:54" ht="9" customHeight="1" x14ac:dyDescent="0.15"/>
    <row r="20" spans="1:54" ht="18.75" customHeight="1" x14ac:dyDescent="0.15">
      <c r="A20" s="128" t="s">
        <v>23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2"/>
      <c r="X20" s="3"/>
      <c r="Y20" s="3"/>
      <c r="Z20" s="127" t="s">
        <v>22</v>
      </c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</row>
    <row r="21" spans="1:54" ht="18.75" customHeight="1" x14ac:dyDescent="0.15">
      <c r="A21" s="121"/>
      <c r="B21" s="121"/>
      <c r="C21" s="121"/>
      <c r="D21" s="126" t="s">
        <v>17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20"/>
      <c r="O21" s="126" t="s">
        <v>18</v>
      </c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20"/>
      <c r="AB21" s="126" t="s">
        <v>19</v>
      </c>
      <c r="AC21" s="119"/>
      <c r="AD21" s="119"/>
      <c r="AE21" s="120"/>
      <c r="AF21" s="126" t="s">
        <v>21</v>
      </c>
      <c r="AG21" s="119"/>
      <c r="AH21" s="119"/>
      <c r="AI21" s="119"/>
      <c r="AJ21" s="119"/>
      <c r="AK21" s="120"/>
      <c r="AL21" s="126" t="s">
        <v>0</v>
      </c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20"/>
    </row>
    <row r="22" spans="1:54" ht="18.75" customHeight="1" x14ac:dyDescent="0.15">
      <c r="A22" s="116" t="s">
        <v>4</v>
      </c>
      <c r="B22" s="117"/>
      <c r="C22" s="118"/>
      <c r="D22" s="76" t="str">
        <f>入力用シート!F15&amp;""</f>
        <v/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 t="str">
        <f>入力用シート!G15&amp;""</f>
        <v/>
      </c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116" t="str">
        <f>入力用シート!H15&amp;""</f>
        <v/>
      </c>
      <c r="AC22" s="117"/>
      <c r="AD22" s="119" t="s">
        <v>1</v>
      </c>
      <c r="AE22" s="120"/>
      <c r="AF22" s="122" t="str">
        <f>入力用シート!I15&amp;""</f>
        <v/>
      </c>
      <c r="AG22" s="123"/>
      <c r="AH22" s="123"/>
      <c r="AI22" s="124" t="str">
        <f>入力用シート!J15&amp;""</f>
        <v/>
      </c>
      <c r="AJ22" s="124"/>
      <c r="AK22" s="125"/>
      <c r="AL22" s="116" t="str">
        <f>入力用シート!K15&amp;""</f>
        <v/>
      </c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8"/>
    </row>
    <row r="23" spans="1:54" ht="18.75" customHeight="1" x14ac:dyDescent="0.15">
      <c r="A23" s="116" t="s">
        <v>5</v>
      </c>
      <c r="B23" s="117"/>
      <c r="C23" s="118"/>
      <c r="D23" s="76" t="str">
        <f>入力用シート!F16&amp;""</f>
        <v/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 t="str">
        <f>入力用シート!G16&amp;""</f>
        <v/>
      </c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116" t="str">
        <f>入力用シート!H16&amp;""</f>
        <v/>
      </c>
      <c r="AC23" s="117"/>
      <c r="AD23" s="119" t="s">
        <v>1</v>
      </c>
      <c r="AE23" s="120"/>
      <c r="AF23" s="122" t="str">
        <f>入力用シート!I16&amp;""</f>
        <v/>
      </c>
      <c r="AG23" s="123"/>
      <c r="AH23" s="123"/>
      <c r="AI23" s="124" t="str">
        <f>入力用シート!J16&amp;""</f>
        <v/>
      </c>
      <c r="AJ23" s="124"/>
      <c r="AK23" s="125"/>
      <c r="AL23" s="116" t="str">
        <f>入力用シート!K16&amp;""</f>
        <v/>
      </c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8"/>
    </row>
    <row r="24" spans="1:54" ht="18.75" customHeight="1" x14ac:dyDescent="0.15">
      <c r="A24" s="116" t="s">
        <v>6</v>
      </c>
      <c r="B24" s="117"/>
      <c r="C24" s="118"/>
      <c r="D24" s="76" t="str">
        <f>入力用シート!F17&amp;""</f>
        <v/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 t="str">
        <f>入力用シート!G17&amp;""</f>
        <v/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116" t="str">
        <f>入力用シート!H17&amp;""</f>
        <v/>
      </c>
      <c r="AC24" s="117"/>
      <c r="AD24" s="119" t="s">
        <v>1</v>
      </c>
      <c r="AE24" s="120"/>
      <c r="AF24" s="122" t="str">
        <f>入力用シート!I17&amp;""</f>
        <v/>
      </c>
      <c r="AG24" s="123"/>
      <c r="AH24" s="123"/>
      <c r="AI24" s="124" t="str">
        <f>入力用シート!J17&amp;""</f>
        <v/>
      </c>
      <c r="AJ24" s="124"/>
      <c r="AK24" s="125"/>
      <c r="AL24" s="116" t="str">
        <f>入力用シート!K17&amp;""</f>
        <v/>
      </c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8"/>
    </row>
    <row r="25" spans="1:54" ht="18.75" customHeight="1" x14ac:dyDescent="0.15">
      <c r="A25" s="116" t="s">
        <v>4</v>
      </c>
      <c r="B25" s="117"/>
      <c r="C25" s="118"/>
      <c r="D25" s="76" t="str">
        <f>入力用シート!F18&amp;""</f>
        <v/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 t="str">
        <f>入力用シート!G18&amp;""</f>
        <v/>
      </c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116" t="str">
        <f>入力用シート!H18&amp;""</f>
        <v/>
      </c>
      <c r="AC25" s="117"/>
      <c r="AD25" s="119" t="s">
        <v>1</v>
      </c>
      <c r="AE25" s="120"/>
      <c r="AF25" s="122" t="str">
        <f>入力用シート!I18&amp;""</f>
        <v/>
      </c>
      <c r="AG25" s="123"/>
      <c r="AH25" s="123"/>
      <c r="AI25" s="124" t="str">
        <f>入力用シート!J18&amp;""</f>
        <v/>
      </c>
      <c r="AJ25" s="124"/>
      <c r="AK25" s="125"/>
      <c r="AL25" s="116" t="str">
        <f>入力用シート!K18&amp;""</f>
        <v/>
      </c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8"/>
    </row>
    <row r="26" spans="1:54" ht="18.75" customHeight="1" x14ac:dyDescent="0.15">
      <c r="A26" s="116" t="s">
        <v>5</v>
      </c>
      <c r="B26" s="117"/>
      <c r="C26" s="118"/>
      <c r="D26" s="76" t="str">
        <f>入力用シート!F19&amp;""</f>
        <v/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 t="str">
        <f>入力用シート!G19&amp;""</f>
        <v/>
      </c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116" t="str">
        <f>入力用シート!H19&amp;""</f>
        <v/>
      </c>
      <c r="AC26" s="117"/>
      <c r="AD26" s="119" t="s">
        <v>1</v>
      </c>
      <c r="AE26" s="120"/>
      <c r="AF26" s="122" t="str">
        <f>入力用シート!I19&amp;""</f>
        <v/>
      </c>
      <c r="AG26" s="123"/>
      <c r="AH26" s="123"/>
      <c r="AI26" s="124" t="str">
        <f>入力用シート!J19&amp;""</f>
        <v/>
      </c>
      <c r="AJ26" s="124"/>
      <c r="AK26" s="125"/>
      <c r="AL26" s="116" t="str">
        <f>入力用シート!K19&amp;""</f>
        <v/>
      </c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8"/>
    </row>
    <row r="27" spans="1:54" ht="18.75" customHeight="1" x14ac:dyDescent="0.15">
      <c r="A27" s="116" t="s">
        <v>6</v>
      </c>
      <c r="B27" s="117"/>
      <c r="C27" s="118"/>
      <c r="D27" s="76" t="str">
        <f>入力用シート!F20&amp;""</f>
        <v/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 t="str">
        <f>入力用シート!G20&amp;""</f>
        <v/>
      </c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116" t="str">
        <f>入力用シート!H20&amp;""</f>
        <v/>
      </c>
      <c r="AC27" s="117"/>
      <c r="AD27" s="119" t="s">
        <v>1</v>
      </c>
      <c r="AE27" s="120"/>
      <c r="AF27" s="122" t="str">
        <f>入力用シート!I20&amp;""</f>
        <v/>
      </c>
      <c r="AG27" s="123"/>
      <c r="AH27" s="123"/>
      <c r="AI27" s="124" t="str">
        <f>入力用シート!J20&amp;""</f>
        <v/>
      </c>
      <c r="AJ27" s="124"/>
      <c r="AK27" s="125"/>
      <c r="AL27" s="116" t="str">
        <f>入力用シート!K20&amp;""</f>
        <v/>
      </c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8"/>
    </row>
    <row r="28" spans="1:54" ht="10.5" customHeight="1" x14ac:dyDescent="0.15"/>
    <row r="29" spans="1:54" ht="18.75" customHeight="1" x14ac:dyDescent="0.15">
      <c r="A29" s="128" t="s">
        <v>24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7" t="s">
        <v>22</v>
      </c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</row>
    <row r="30" spans="1:54" ht="18.75" customHeight="1" x14ac:dyDescent="0.15">
      <c r="A30" s="121"/>
      <c r="B30" s="121"/>
      <c r="C30" s="121"/>
      <c r="D30" s="126" t="s">
        <v>17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20"/>
      <c r="O30" s="126" t="s">
        <v>18</v>
      </c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20"/>
      <c r="AB30" s="126" t="s">
        <v>19</v>
      </c>
      <c r="AC30" s="119"/>
      <c r="AD30" s="119"/>
      <c r="AE30" s="120"/>
      <c r="AF30" s="126" t="s">
        <v>21</v>
      </c>
      <c r="AG30" s="119"/>
      <c r="AH30" s="119"/>
      <c r="AI30" s="119"/>
      <c r="AJ30" s="119"/>
      <c r="AK30" s="120"/>
      <c r="AL30" s="126" t="s">
        <v>0</v>
      </c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20"/>
    </row>
    <row r="31" spans="1:54" ht="18.75" customHeight="1" x14ac:dyDescent="0.15">
      <c r="A31" s="116">
        <v>1</v>
      </c>
      <c r="B31" s="117"/>
      <c r="C31" s="118"/>
      <c r="D31" s="76" t="str">
        <f>入力用シート!F25&amp;""</f>
        <v/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 t="str">
        <f>入力用シート!G25&amp;""</f>
        <v/>
      </c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116" t="str">
        <f>入力用シート!H25&amp;""</f>
        <v/>
      </c>
      <c r="AC31" s="117"/>
      <c r="AD31" s="119" t="s">
        <v>1</v>
      </c>
      <c r="AE31" s="120"/>
      <c r="AF31" s="122" t="str">
        <f>入力用シート!I25&amp;""</f>
        <v/>
      </c>
      <c r="AG31" s="123"/>
      <c r="AH31" s="123"/>
      <c r="AI31" s="124" t="str">
        <f>入力用シート!J25&amp;""</f>
        <v/>
      </c>
      <c r="AJ31" s="124"/>
      <c r="AK31" s="125"/>
      <c r="AL31" s="116" t="str">
        <f>入力用シート!K25&amp;""</f>
        <v/>
      </c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8"/>
    </row>
    <row r="32" spans="1:54" ht="18.75" customHeight="1" x14ac:dyDescent="0.15">
      <c r="A32" s="116">
        <v>2</v>
      </c>
      <c r="B32" s="117"/>
      <c r="C32" s="118"/>
      <c r="D32" s="76" t="str">
        <f>入力用シート!F26&amp;""</f>
        <v/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 t="str">
        <f>入力用シート!G26&amp;""</f>
        <v/>
      </c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116" t="str">
        <f>入力用シート!H26&amp;""</f>
        <v/>
      </c>
      <c r="AC32" s="117"/>
      <c r="AD32" s="119" t="s">
        <v>1</v>
      </c>
      <c r="AE32" s="120"/>
      <c r="AF32" s="122" t="str">
        <f>入力用シート!I26&amp;""</f>
        <v/>
      </c>
      <c r="AG32" s="123"/>
      <c r="AH32" s="123"/>
      <c r="AI32" s="124" t="str">
        <f>入力用シート!J26&amp;""</f>
        <v/>
      </c>
      <c r="AJ32" s="124"/>
      <c r="AK32" s="125"/>
      <c r="AL32" s="116" t="str">
        <f>入力用シート!K26&amp;""</f>
        <v/>
      </c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8"/>
    </row>
    <row r="33" spans="1:54" ht="18.75" customHeight="1" x14ac:dyDescent="0.15">
      <c r="A33" s="116">
        <v>3</v>
      </c>
      <c r="B33" s="117"/>
      <c r="C33" s="118"/>
      <c r="D33" s="76" t="str">
        <f>入力用シート!F27&amp;""</f>
        <v/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 t="str">
        <f>入力用シート!G27&amp;""</f>
        <v/>
      </c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116" t="str">
        <f>入力用シート!H27&amp;""</f>
        <v/>
      </c>
      <c r="AC33" s="117"/>
      <c r="AD33" s="119" t="s">
        <v>1</v>
      </c>
      <c r="AE33" s="120"/>
      <c r="AF33" s="122" t="str">
        <f>入力用シート!I27&amp;""</f>
        <v/>
      </c>
      <c r="AG33" s="123"/>
      <c r="AH33" s="123"/>
      <c r="AI33" s="124" t="str">
        <f>入力用シート!J27&amp;""</f>
        <v/>
      </c>
      <c r="AJ33" s="124"/>
      <c r="AK33" s="125"/>
      <c r="AL33" s="116" t="str">
        <f>入力用シート!K27&amp;""</f>
        <v/>
      </c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</row>
    <row r="34" spans="1:54" ht="18.75" customHeight="1" x14ac:dyDescent="0.15">
      <c r="A34" s="116">
        <v>4</v>
      </c>
      <c r="B34" s="117"/>
      <c r="C34" s="118"/>
      <c r="D34" s="76" t="str">
        <f>入力用シート!F28&amp;""</f>
        <v/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 t="str">
        <f>入力用シート!G28&amp;""</f>
        <v/>
      </c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116" t="str">
        <f>入力用シート!H28&amp;""</f>
        <v/>
      </c>
      <c r="AC34" s="117"/>
      <c r="AD34" s="119" t="s">
        <v>1</v>
      </c>
      <c r="AE34" s="120"/>
      <c r="AF34" s="122" t="str">
        <f>入力用シート!I28&amp;""</f>
        <v/>
      </c>
      <c r="AG34" s="123"/>
      <c r="AH34" s="123"/>
      <c r="AI34" s="124" t="str">
        <f>入力用シート!J28&amp;""</f>
        <v/>
      </c>
      <c r="AJ34" s="124"/>
      <c r="AK34" s="125"/>
      <c r="AL34" s="116" t="str">
        <f>入力用シート!K28&amp;""</f>
        <v/>
      </c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8"/>
    </row>
    <row r="35" spans="1:54" ht="18.75" customHeight="1" x14ac:dyDescent="0.15">
      <c r="A35" s="116">
        <v>5</v>
      </c>
      <c r="B35" s="117"/>
      <c r="C35" s="118"/>
      <c r="D35" s="76" t="str">
        <f>入力用シート!F29&amp;""</f>
        <v/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 t="str">
        <f>入力用シート!G29&amp;""</f>
        <v/>
      </c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116" t="str">
        <f>入力用シート!H29&amp;""</f>
        <v/>
      </c>
      <c r="AC35" s="117"/>
      <c r="AD35" s="119" t="s">
        <v>1</v>
      </c>
      <c r="AE35" s="120"/>
      <c r="AF35" s="122" t="str">
        <f>入力用シート!I29&amp;""</f>
        <v/>
      </c>
      <c r="AG35" s="123"/>
      <c r="AH35" s="123"/>
      <c r="AI35" s="124" t="str">
        <f>入力用シート!J29&amp;""</f>
        <v/>
      </c>
      <c r="AJ35" s="124"/>
      <c r="AK35" s="125"/>
      <c r="AL35" s="116" t="str">
        <f>入力用シート!K29&amp;""</f>
        <v/>
      </c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8"/>
    </row>
    <row r="36" spans="1:54" ht="18.75" customHeight="1" x14ac:dyDescent="0.15">
      <c r="A36" s="116">
        <v>6</v>
      </c>
      <c r="B36" s="117"/>
      <c r="C36" s="118"/>
      <c r="D36" s="76" t="str">
        <f>入力用シート!F30&amp;""</f>
        <v/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 t="str">
        <f>入力用シート!G30&amp;""</f>
        <v/>
      </c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116" t="str">
        <f>入力用シート!H30&amp;""</f>
        <v/>
      </c>
      <c r="AC36" s="117"/>
      <c r="AD36" s="119" t="s">
        <v>1</v>
      </c>
      <c r="AE36" s="120"/>
      <c r="AF36" s="122" t="str">
        <f>入力用シート!I30&amp;""</f>
        <v/>
      </c>
      <c r="AG36" s="123"/>
      <c r="AH36" s="123"/>
      <c r="AI36" s="124" t="str">
        <f>入力用シート!J30&amp;""</f>
        <v/>
      </c>
      <c r="AJ36" s="124"/>
      <c r="AK36" s="125"/>
      <c r="AL36" s="116" t="str">
        <f>入力用シート!K30&amp;""</f>
        <v/>
      </c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8"/>
    </row>
    <row r="37" spans="1:54" ht="18.75" customHeight="1" x14ac:dyDescent="0.15">
      <c r="A37" s="116">
        <v>7</v>
      </c>
      <c r="B37" s="117"/>
      <c r="C37" s="118"/>
      <c r="D37" s="76" t="str">
        <f>入力用シート!F31&amp;""</f>
        <v/>
      </c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 t="str">
        <f>入力用シート!G31&amp;""</f>
        <v/>
      </c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116" t="str">
        <f>入力用シート!H31&amp;""</f>
        <v/>
      </c>
      <c r="AC37" s="117"/>
      <c r="AD37" s="119" t="s">
        <v>1</v>
      </c>
      <c r="AE37" s="120"/>
      <c r="AF37" s="122" t="str">
        <f>入力用シート!I31&amp;""</f>
        <v/>
      </c>
      <c r="AG37" s="123"/>
      <c r="AH37" s="123"/>
      <c r="AI37" s="124" t="str">
        <f>入力用シート!J31&amp;""</f>
        <v/>
      </c>
      <c r="AJ37" s="124"/>
      <c r="AK37" s="125"/>
      <c r="AL37" s="116" t="str">
        <f>入力用シート!K31&amp;""</f>
        <v/>
      </c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8"/>
    </row>
    <row r="38" spans="1:54" ht="18.75" customHeight="1" x14ac:dyDescent="0.15">
      <c r="A38" s="116">
        <v>8</v>
      </c>
      <c r="B38" s="117"/>
      <c r="C38" s="118"/>
      <c r="D38" s="76" t="str">
        <f>入力用シート!F32&amp;""</f>
        <v/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 t="str">
        <f>入力用シート!G32&amp;""</f>
        <v/>
      </c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116" t="str">
        <f>入力用シート!H32&amp;""</f>
        <v/>
      </c>
      <c r="AC38" s="117"/>
      <c r="AD38" s="119" t="s">
        <v>1</v>
      </c>
      <c r="AE38" s="120"/>
      <c r="AF38" s="122" t="str">
        <f>入力用シート!I32&amp;""</f>
        <v/>
      </c>
      <c r="AG38" s="123"/>
      <c r="AH38" s="123"/>
      <c r="AI38" s="124" t="str">
        <f>入力用シート!J32&amp;""</f>
        <v/>
      </c>
      <c r="AJ38" s="124"/>
      <c r="AK38" s="125"/>
      <c r="AL38" s="116" t="str">
        <f>入力用シート!K32&amp;""</f>
        <v/>
      </c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8"/>
    </row>
    <row r="39" spans="1:54" ht="18.75" customHeight="1" x14ac:dyDescent="0.15">
      <c r="A39" s="116">
        <v>9</v>
      </c>
      <c r="B39" s="117"/>
      <c r="C39" s="118"/>
      <c r="D39" s="76" t="str">
        <f>入力用シート!F33&amp;""</f>
        <v/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 t="str">
        <f>入力用シート!G33&amp;""</f>
        <v/>
      </c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116" t="str">
        <f>入力用シート!H33&amp;""</f>
        <v/>
      </c>
      <c r="AC39" s="117"/>
      <c r="AD39" s="119" t="s">
        <v>1</v>
      </c>
      <c r="AE39" s="120"/>
      <c r="AF39" s="122" t="str">
        <f>入力用シート!I33&amp;""</f>
        <v/>
      </c>
      <c r="AG39" s="123"/>
      <c r="AH39" s="123"/>
      <c r="AI39" s="124" t="str">
        <f>入力用シート!J33&amp;""</f>
        <v/>
      </c>
      <c r="AJ39" s="124"/>
      <c r="AK39" s="125"/>
      <c r="AL39" s="116" t="str">
        <f>入力用シート!K33&amp;""</f>
        <v/>
      </c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8"/>
    </row>
    <row r="40" spans="1:54" ht="18.75" customHeight="1" x14ac:dyDescent="0.15">
      <c r="A40" s="116">
        <v>10</v>
      </c>
      <c r="B40" s="117"/>
      <c r="C40" s="118"/>
      <c r="D40" s="76" t="str">
        <f>入力用シート!F34&amp;""</f>
        <v/>
      </c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 t="str">
        <f>入力用シート!G34&amp;""</f>
        <v/>
      </c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116" t="str">
        <f>入力用シート!H34&amp;""</f>
        <v/>
      </c>
      <c r="AC40" s="117"/>
      <c r="AD40" s="119" t="s">
        <v>1</v>
      </c>
      <c r="AE40" s="120"/>
      <c r="AF40" s="122" t="str">
        <f>入力用シート!I34&amp;""</f>
        <v/>
      </c>
      <c r="AG40" s="123"/>
      <c r="AH40" s="123"/>
      <c r="AI40" s="124" t="str">
        <f>入力用シート!J34&amp;""</f>
        <v/>
      </c>
      <c r="AJ40" s="124"/>
      <c r="AK40" s="125"/>
      <c r="AL40" s="116" t="str">
        <f>入力用シート!K34&amp;""</f>
        <v/>
      </c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8"/>
    </row>
    <row r="41" spans="1:54" ht="18.75" customHeight="1" x14ac:dyDescent="0.15">
      <c r="A41" s="128" t="s">
        <v>25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7" t="s">
        <v>22</v>
      </c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</row>
    <row r="42" spans="1:54" ht="18.75" customHeight="1" x14ac:dyDescent="0.15">
      <c r="A42" s="121"/>
      <c r="B42" s="121"/>
      <c r="C42" s="121"/>
      <c r="D42" s="126" t="s">
        <v>17</v>
      </c>
      <c r="E42" s="119"/>
      <c r="F42" s="119"/>
      <c r="G42" s="119"/>
      <c r="H42" s="119"/>
      <c r="I42" s="119"/>
      <c r="J42" s="119"/>
      <c r="K42" s="119"/>
      <c r="L42" s="119"/>
      <c r="M42" s="119"/>
      <c r="N42" s="120"/>
      <c r="O42" s="126" t="s">
        <v>18</v>
      </c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20"/>
      <c r="AB42" s="126" t="s">
        <v>19</v>
      </c>
      <c r="AC42" s="119"/>
      <c r="AD42" s="119"/>
      <c r="AE42" s="120"/>
      <c r="AF42" s="126" t="s">
        <v>21</v>
      </c>
      <c r="AG42" s="119"/>
      <c r="AH42" s="119"/>
      <c r="AI42" s="119"/>
      <c r="AJ42" s="119"/>
      <c r="AK42" s="120"/>
      <c r="AL42" s="126" t="s">
        <v>0</v>
      </c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20"/>
    </row>
    <row r="43" spans="1:54" ht="18.75" customHeight="1" x14ac:dyDescent="0.15">
      <c r="A43" s="116">
        <v>1</v>
      </c>
      <c r="B43" s="117"/>
      <c r="C43" s="118"/>
      <c r="D43" s="76" t="str">
        <f>入力用シート!F44&amp;""</f>
        <v/>
      </c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 t="str">
        <f>入力用シート!G44&amp;""</f>
        <v/>
      </c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116" t="str">
        <f>入力用シート!H44&amp;""</f>
        <v/>
      </c>
      <c r="AC43" s="117"/>
      <c r="AD43" s="119" t="s">
        <v>1</v>
      </c>
      <c r="AE43" s="120"/>
      <c r="AF43" s="122" t="str">
        <f>入力用シート!I44&amp;""</f>
        <v/>
      </c>
      <c r="AG43" s="123"/>
      <c r="AH43" s="123"/>
      <c r="AI43" s="124" t="str">
        <f>入力用シート!J44&amp;""</f>
        <v/>
      </c>
      <c r="AJ43" s="124"/>
      <c r="AK43" s="125"/>
      <c r="AL43" s="116" t="str">
        <f>入力用シート!K44&amp;""</f>
        <v/>
      </c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8"/>
    </row>
    <row r="44" spans="1:54" ht="18.75" customHeight="1" x14ac:dyDescent="0.15">
      <c r="A44" s="116">
        <v>2</v>
      </c>
      <c r="B44" s="117"/>
      <c r="C44" s="118"/>
      <c r="D44" s="76" t="str">
        <f>入力用シート!F45&amp;""</f>
        <v/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 t="str">
        <f>入力用シート!G45&amp;""</f>
        <v/>
      </c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116" t="str">
        <f>入力用シート!H45&amp;""</f>
        <v/>
      </c>
      <c r="AC44" s="117"/>
      <c r="AD44" s="119" t="s">
        <v>1</v>
      </c>
      <c r="AE44" s="120"/>
      <c r="AF44" s="122" t="str">
        <f>入力用シート!I45&amp;""</f>
        <v/>
      </c>
      <c r="AG44" s="123"/>
      <c r="AH44" s="123"/>
      <c r="AI44" s="124" t="str">
        <f>入力用シート!J45&amp;""</f>
        <v/>
      </c>
      <c r="AJ44" s="124"/>
      <c r="AK44" s="125"/>
      <c r="AL44" s="116" t="str">
        <f>入力用シート!K45&amp;""</f>
        <v/>
      </c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8"/>
    </row>
    <row r="45" spans="1:54" ht="18.75" customHeight="1" x14ac:dyDescent="0.15">
      <c r="A45" s="116">
        <v>3</v>
      </c>
      <c r="B45" s="117"/>
      <c r="C45" s="118"/>
      <c r="D45" s="76" t="str">
        <f>入力用シート!F46&amp;""</f>
        <v/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 t="str">
        <f>入力用シート!G46&amp;""</f>
        <v/>
      </c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116" t="str">
        <f>入力用シート!H46&amp;""</f>
        <v/>
      </c>
      <c r="AC45" s="117"/>
      <c r="AD45" s="119" t="s">
        <v>1</v>
      </c>
      <c r="AE45" s="120"/>
      <c r="AF45" s="122" t="str">
        <f>入力用シート!I46&amp;""</f>
        <v/>
      </c>
      <c r="AG45" s="123"/>
      <c r="AH45" s="123"/>
      <c r="AI45" s="124" t="str">
        <f>入力用シート!J46&amp;""</f>
        <v/>
      </c>
      <c r="AJ45" s="124"/>
      <c r="AK45" s="125"/>
      <c r="AL45" s="116" t="str">
        <f>入力用シート!K46&amp;""</f>
        <v/>
      </c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8"/>
    </row>
    <row r="46" spans="1:54" ht="18.75" customHeight="1" x14ac:dyDescent="0.15">
      <c r="A46" s="116">
        <v>4</v>
      </c>
      <c r="B46" s="117"/>
      <c r="C46" s="118"/>
      <c r="D46" s="76" t="str">
        <f>入力用シート!F47&amp;""</f>
        <v/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 t="str">
        <f>入力用シート!G47&amp;""</f>
        <v/>
      </c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116" t="str">
        <f>入力用シート!H47&amp;""</f>
        <v/>
      </c>
      <c r="AC46" s="117"/>
      <c r="AD46" s="119" t="s">
        <v>1</v>
      </c>
      <c r="AE46" s="120"/>
      <c r="AF46" s="122" t="str">
        <f>入力用シート!I47&amp;""</f>
        <v/>
      </c>
      <c r="AG46" s="123"/>
      <c r="AH46" s="123"/>
      <c r="AI46" s="124" t="str">
        <f>入力用シート!J47&amp;""</f>
        <v/>
      </c>
      <c r="AJ46" s="124"/>
      <c r="AK46" s="125"/>
      <c r="AL46" s="116" t="str">
        <f>入力用シート!K47&amp;""</f>
        <v/>
      </c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8"/>
    </row>
    <row r="47" spans="1:54" ht="18.75" customHeight="1" x14ac:dyDescent="0.15">
      <c r="A47" s="116">
        <v>5</v>
      </c>
      <c r="B47" s="117"/>
      <c r="C47" s="118"/>
      <c r="D47" s="76" t="str">
        <f>入力用シート!F48&amp;""</f>
        <v/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 t="str">
        <f>入力用シート!G48&amp;""</f>
        <v/>
      </c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116" t="str">
        <f>入力用シート!H48&amp;""</f>
        <v/>
      </c>
      <c r="AC47" s="117"/>
      <c r="AD47" s="119" t="s">
        <v>1</v>
      </c>
      <c r="AE47" s="120"/>
      <c r="AF47" s="122" t="str">
        <f>入力用シート!I48&amp;""</f>
        <v/>
      </c>
      <c r="AG47" s="123"/>
      <c r="AH47" s="123"/>
      <c r="AI47" s="124" t="str">
        <f>入力用シート!J48&amp;""</f>
        <v/>
      </c>
      <c r="AJ47" s="124"/>
      <c r="AK47" s="125"/>
      <c r="AL47" s="116" t="str">
        <f>入力用シート!K48&amp;""</f>
        <v/>
      </c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8"/>
    </row>
    <row r="48" spans="1:54" ht="8.25" customHeight="1" x14ac:dyDescent="0.15"/>
    <row r="49" spans="1:54" ht="18.75" customHeight="1" x14ac:dyDescent="0.15">
      <c r="A49" s="75" t="s">
        <v>2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</row>
    <row r="50" spans="1:54" ht="18.75" customHeight="1" x14ac:dyDescent="0.15">
      <c r="A50" s="116" t="str">
        <f>IF(入力用シート!O13=1,"①","")&amp;IF(入力用シート!O14=1,"②","")</f>
        <v/>
      </c>
      <c r="B50" s="117"/>
      <c r="C50" s="117"/>
      <c r="D50" s="117"/>
      <c r="E50" s="29" t="s">
        <v>26</v>
      </c>
      <c r="P50" s="76" t="str">
        <f>IF(入力用シート!O13=2,"①","")&amp;IF(入力用シート!O14=2,"②","")</f>
        <v/>
      </c>
      <c r="Q50" s="76"/>
      <c r="R50" s="76"/>
      <c r="S50" s="76"/>
      <c r="T50" s="1" t="s">
        <v>27</v>
      </c>
      <c r="AE50" s="76" t="str">
        <f>IF(入力用シート!O13=3,"①","")&amp;IF(入力用シート!O14=3,"②","")</f>
        <v/>
      </c>
      <c r="AF50" s="76"/>
      <c r="AG50" s="76"/>
      <c r="AH50" s="76"/>
      <c r="AI50" s="29" t="s">
        <v>28</v>
      </c>
      <c r="AS50" s="76" t="str">
        <f>IF(入力用シート!O13=4,"①","")&amp;IF(入力用シート!O14=4,"②","")</f>
        <v/>
      </c>
      <c r="AT50" s="76"/>
      <c r="AU50" s="76"/>
      <c r="AV50" s="76"/>
      <c r="AW50" s="115" t="s">
        <v>29</v>
      </c>
      <c r="AX50" s="75"/>
      <c r="AY50" s="75"/>
      <c r="AZ50" s="75"/>
    </row>
    <row r="51" spans="1:54" ht="18.75" customHeight="1" x14ac:dyDescent="0.15"/>
    <row r="52" spans="1:54" ht="18.75" customHeight="1" x14ac:dyDescent="0.15"/>
    <row r="53" spans="1:54" ht="18.75" customHeight="1" x14ac:dyDescent="0.15"/>
    <row r="54" spans="1:54" ht="18.75" customHeight="1" x14ac:dyDescent="0.15"/>
    <row r="55" spans="1:54" ht="18.75" customHeight="1" x14ac:dyDescent="0.15"/>
    <row r="56" spans="1:54" ht="18.75" customHeight="1" x14ac:dyDescent="0.15"/>
    <row r="57" spans="1:54" ht="18.75" customHeight="1" x14ac:dyDescent="0.15"/>
    <row r="58" spans="1:54" ht="18.75" customHeight="1" x14ac:dyDescent="0.15"/>
    <row r="59" spans="1:54" ht="18.75" customHeight="1" x14ac:dyDescent="0.15"/>
    <row r="60" spans="1:54" ht="18.75" customHeight="1" x14ac:dyDescent="0.15"/>
    <row r="61" spans="1:54" ht="18.75" customHeight="1" x14ac:dyDescent="0.15"/>
    <row r="62" spans="1:54" ht="18.75" customHeight="1" x14ac:dyDescent="0.15"/>
    <row r="63" spans="1:54" ht="18.75" customHeight="1" x14ac:dyDescent="0.15"/>
    <row r="64" spans="1:5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</sheetData>
  <customSheetViews>
    <customSheetView guid="{BD1D9F7D-9258-4312-9E8A-B0E1A4470B7E}" scale="85" printArea="1" topLeftCell="E1">
      <selection activeCell="A18" sqref="A18:C18"/>
      <pageMargins left="0.23622047244094491" right="0.23622047244094491" top="0.39370078740157483" bottom="0" header="0.31496062992125984" footer="0.31496062992125984"/>
      <printOptions horizontalCentered="1"/>
      <pageSetup paperSize="9" orientation="portrait" verticalDpi="0" r:id="rId1"/>
    </customSheetView>
  </customSheetViews>
  <mergeCells count="275">
    <mergeCell ref="A20:V20"/>
    <mergeCell ref="A21:C21"/>
    <mergeCell ref="D21:N21"/>
    <mergeCell ref="O21:AA21"/>
    <mergeCell ref="AI15:AK15"/>
    <mergeCell ref="AI16:AK16"/>
    <mergeCell ref="A22:C22"/>
    <mergeCell ref="D22:N22"/>
    <mergeCell ref="O22:AA22"/>
    <mergeCell ref="AF22:AH22"/>
    <mergeCell ref="AB22:AC22"/>
    <mergeCell ref="AD22:AE22"/>
    <mergeCell ref="AB21:AE21"/>
    <mergeCell ref="AF21:AK21"/>
    <mergeCell ref="D15:N15"/>
    <mergeCell ref="D16:N16"/>
    <mergeCell ref="D17:N17"/>
    <mergeCell ref="D18:N18"/>
    <mergeCell ref="AF16:AH16"/>
    <mergeCell ref="AF17:AH17"/>
    <mergeCell ref="AF18:AH18"/>
    <mergeCell ref="AB18:AC18"/>
    <mergeCell ref="AD18:AE18"/>
    <mergeCell ref="AB16:AC16"/>
    <mergeCell ref="A14:C14"/>
    <mergeCell ref="A15:C15"/>
    <mergeCell ref="A16:C16"/>
    <mergeCell ref="A17:C17"/>
    <mergeCell ref="A18:C18"/>
    <mergeCell ref="O14:AA14"/>
    <mergeCell ref="O15:AA15"/>
    <mergeCell ref="O16:AA16"/>
    <mergeCell ref="O17:AA17"/>
    <mergeCell ref="D14:N14"/>
    <mergeCell ref="O18:AA18"/>
    <mergeCell ref="AB3:BB3"/>
    <mergeCell ref="A5:BB5"/>
    <mergeCell ref="B7:G7"/>
    <mergeCell ref="AH1:AO1"/>
    <mergeCell ref="AP1:BB1"/>
    <mergeCell ref="H7:AA7"/>
    <mergeCell ref="AB7:AG7"/>
    <mergeCell ref="AH7:BA7"/>
    <mergeCell ref="B8:G8"/>
    <mergeCell ref="H8:AA8"/>
    <mergeCell ref="AB8:AG8"/>
    <mergeCell ref="AH8:BA8"/>
    <mergeCell ref="A2:L2"/>
    <mergeCell ref="M2:Y2"/>
    <mergeCell ref="AB9:AG9"/>
    <mergeCell ref="AH9:BA9"/>
    <mergeCell ref="AF13:AK13"/>
    <mergeCell ref="AL13:AN13"/>
    <mergeCell ref="AO13:BB13"/>
    <mergeCell ref="B10:G10"/>
    <mergeCell ref="AB10:AG10"/>
    <mergeCell ref="AH10:BA10"/>
    <mergeCell ref="H10:K10"/>
    <mergeCell ref="L10:AA10"/>
    <mergeCell ref="A13:C13"/>
    <mergeCell ref="D13:N13"/>
    <mergeCell ref="O13:AA13"/>
    <mergeCell ref="B9:G9"/>
    <mergeCell ref="H9:AA9"/>
    <mergeCell ref="AB13:AE13"/>
    <mergeCell ref="A12:X12"/>
    <mergeCell ref="Z12:BB12"/>
    <mergeCell ref="AL39:BB39"/>
    <mergeCell ref="AL36:BB36"/>
    <mergeCell ref="AL37:BB37"/>
    <mergeCell ref="AF30:AK30"/>
    <mergeCell ref="AL33:BB33"/>
    <mergeCell ref="AL25:BB25"/>
    <mergeCell ref="AL27:BB27"/>
    <mergeCell ref="AI36:AK36"/>
    <mergeCell ref="AF39:AH39"/>
    <mergeCell ref="AI39:AK39"/>
    <mergeCell ref="AF37:AH37"/>
    <mergeCell ref="AA29:BB29"/>
    <mergeCell ref="AI35:AK35"/>
    <mergeCell ref="AF26:AH26"/>
    <mergeCell ref="AB26:AC26"/>
    <mergeCell ref="AD26:AE26"/>
    <mergeCell ref="O35:AA35"/>
    <mergeCell ref="AI27:AK27"/>
    <mergeCell ref="AI34:AK34"/>
    <mergeCell ref="AB33:AC33"/>
    <mergeCell ref="AI32:AK32"/>
    <mergeCell ref="AB35:AC35"/>
    <mergeCell ref="AB27:AC27"/>
    <mergeCell ref="AI33:AK33"/>
    <mergeCell ref="AD16:AE16"/>
    <mergeCell ref="AL22:BB22"/>
    <mergeCell ref="AL30:BB30"/>
    <mergeCell ref="AI22:AK22"/>
    <mergeCell ref="AF24:AH24"/>
    <mergeCell ref="D42:N42"/>
    <mergeCell ref="AL43:BB43"/>
    <mergeCell ref="AI37:AK37"/>
    <mergeCell ref="O36:AA36"/>
    <mergeCell ref="AD36:AE36"/>
    <mergeCell ref="AF36:AH36"/>
    <mergeCell ref="D24:N24"/>
    <mergeCell ref="AI23:AK23"/>
    <mergeCell ref="O25:AA25"/>
    <mergeCell ref="D30:N30"/>
    <mergeCell ref="O30:AA30"/>
    <mergeCell ref="AB30:AE30"/>
    <mergeCell ref="A29:Z29"/>
    <mergeCell ref="A23:C23"/>
    <mergeCell ref="D23:N23"/>
    <mergeCell ref="AB23:AC23"/>
    <mergeCell ref="A26:C26"/>
    <mergeCell ref="D26:N26"/>
    <mergeCell ref="A30:C30"/>
    <mergeCell ref="AI14:AK14"/>
    <mergeCell ref="AL14:AN14"/>
    <mergeCell ref="AL15:AN15"/>
    <mergeCell ref="AL16:AN16"/>
    <mergeCell ref="AL17:AN17"/>
    <mergeCell ref="AL18:AN18"/>
    <mergeCell ref="AL21:BB21"/>
    <mergeCell ref="AI17:AK17"/>
    <mergeCell ref="AI18:AK18"/>
    <mergeCell ref="AO14:BB14"/>
    <mergeCell ref="AO15:BB15"/>
    <mergeCell ref="AO16:BB16"/>
    <mergeCell ref="AD14:AE14"/>
    <mergeCell ref="AB14:AC14"/>
    <mergeCell ref="AB15:AC15"/>
    <mergeCell ref="AD15:AE15"/>
    <mergeCell ref="AF14:AH14"/>
    <mergeCell ref="AF15:AH15"/>
    <mergeCell ref="AB39:AC39"/>
    <mergeCell ref="AD39:AE39"/>
    <mergeCell ref="A41:Z41"/>
    <mergeCell ref="AA41:BB41"/>
    <mergeCell ref="AD38:AE38"/>
    <mergeCell ref="AF38:AH38"/>
    <mergeCell ref="AL38:BB38"/>
    <mergeCell ref="A37:C37"/>
    <mergeCell ref="D37:N37"/>
    <mergeCell ref="D31:N31"/>
    <mergeCell ref="A27:C27"/>
    <mergeCell ref="D27:N27"/>
    <mergeCell ref="A25:C25"/>
    <mergeCell ref="D25:N25"/>
    <mergeCell ref="A31:C31"/>
    <mergeCell ref="A34:C34"/>
    <mergeCell ref="D34:N34"/>
    <mergeCell ref="A24:C24"/>
    <mergeCell ref="O24:AA24"/>
    <mergeCell ref="O38:AA38"/>
    <mergeCell ref="AB38:AC38"/>
    <mergeCell ref="O37:AA37"/>
    <mergeCell ref="AB37:AC37"/>
    <mergeCell ref="AD37:AE37"/>
    <mergeCell ref="AD25:AE25"/>
    <mergeCell ref="AL24:BB24"/>
    <mergeCell ref="AI24:AK24"/>
    <mergeCell ref="AI25:AK25"/>
    <mergeCell ref="O32:AA32"/>
    <mergeCell ref="AI31:AK31"/>
    <mergeCell ref="O26:AA26"/>
    <mergeCell ref="O31:AA31"/>
    <mergeCell ref="O27:AA27"/>
    <mergeCell ref="AB24:AC24"/>
    <mergeCell ref="AB31:AC31"/>
    <mergeCell ref="AB25:AC25"/>
    <mergeCell ref="O34:AA34"/>
    <mergeCell ref="AB36:AC36"/>
    <mergeCell ref="O33:AA33"/>
    <mergeCell ref="AL34:BB34"/>
    <mergeCell ref="AL35:BB35"/>
    <mergeCell ref="AB34:AC34"/>
    <mergeCell ref="D35:N35"/>
    <mergeCell ref="A32:C32"/>
    <mergeCell ref="D32:N32"/>
    <mergeCell ref="A33:C33"/>
    <mergeCell ref="D33:N33"/>
    <mergeCell ref="AD17:AE17"/>
    <mergeCell ref="AL32:BB32"/>
    <mergeCell ref="AD23:AE23"/>
    <mergeCell ref="AO17:BB17"/>
    <mergeCell ref="AO18:BB18"/>
    <mergeCell ref="AF25:AH25"/>
    <mergeCell ref="AD27:AE27"/>
    <mergeCell ref="AL26:BB26"/>
    <mergeCell ref="Z20:BB20"/>
    <mergeCell ref="AB17:AC17"/>
    <mergeCell ref="AD24:AE24"/>
    <mergeCell ref="AL23:BB23"/>
    <mergeCell ref="AF31:AH31"/>
    <mergeCell ref="AB32:AC32"/>
    <mergeCell ref="AD32:AE32"/>
    <mergeCell ref="AI26:AK26"/>
    <mergeCell ref="AF27:AH27"/>
    <mergeCell ref="O23:AA23"/>
    <mergeCell ref="AF23:AH23"/>
    <mergeCell ref="AD33:AE33"/>
    <mergeCell ref="AF32:AH32"/>
    <mergeCell ref="AD34:AE34"/>
    <mergeCell ref="AD31:AE31"/>
    <mergeCell ref="A35:C35"/>
    <mergeCell ref="AE50:AH50"/>
    <mergeCell ref="AS50:AV50"/>
    <mergeCell ref="A50:D50"/>
    <mergeCell ref="A49:BB49"/>
    <mergeCell ref="AD35:AE35"/>
    <mergeCell ref="AL31:BB31"/>
    <mergeCell ref="AF34:AH34"/>
    <mergeCell ref="AF33:AH33"/>
    <mergeCell ref="AF35:AH35"/>
    <mergeCell ref="O42:AA42"/>
    <mergeCell ref="AB42:AE42"/>
    <mergeCell ref="AF42:AK42"/>
    <mergeCell ref="AI38:AK38"/>
    <mergeCell ref="A39:C39"/>
    <mergeCell ref="D39:N39"/>
    <mergeCell ref="O39:AA39"/>
    <mergeCell ref="A38:C38"/>
    <mergeCell ref="D38:N38"/>
    <mergeCell ref="A36:C36"/>
    <mergeCell ref="A47:C47"/>
    <mergeCell ref="D36:N36"/>
    <mergeCell ref="P50:S50"/>
    <mergeCell ref="A40:C40"/>
    <mergeCell ref="D40:N40"/>
    <mergeCell ref="O40:AA40"/>
    <mergeCell ref="AB40:AC40"/>
    <mergeCell ref="AD40:AE40"/>
    <mergeCell ref="AF40:AH40"/>
    <mergeCell ref="AI40:AK40"/>
    <mergeCell ref="AL40:BB40"/>
    <mergeCell ref="A46:C46"/>
    <mergeCell ref="D46:N46"/>
    <mergeCell ref="O46:AA46"/>
    <mergeCell ref="AB46:AC46"/>
    <mergeCell ref="AD46:AE46"/>
    <mergeCell ref="AF46:AH46"/>
    <mergeCell ref="AI46:AK46"/>
    <mergeCell ref="AL46:BB46"/>
    <mergeCell ref="AL45:BB45"/>
    <mergeCell ref="O44:AA44"/>
    <mergeCell ref="AB44:AC44"/>
    <mergeCell ref="AD44:AE44"/>
    <mergeCell ref="AF44:AH44"/>
    <mergeCell ref="A44:C44"/>
    <mergeCell ref="AI44:AK44"/>
    <mergeCell ref="AL42:BB42"/>
    <mergeCell ref="D44:N44"/>
    <mergeCell ref="AW50:AZ50"/>
    <mergeCell ref="A43:C43"/>
    <mergeCell ref="D43:N43"/>
    <mergeCell ref="O43:AA43"/>
    <mergeCell ref="AB43:AC43"/>
    <mergeCell ref="AD43:AE43"/>
    <mergeCell ref="A42:C42"/>
    <mergeCell ref="AF43:AH43"/>
    <mergeCell ref="AI43:AK43"/>
    <mergeCell ref="AL44:BB44"/>
    <mergeCell ref="A45:C45"/>
    <mergeCell ref="D45:N45"/>
    <mergeCell ref="O45:AA45"/>
    <mergeCell ref="AB45:AC45"/>
    <mergeCell ref="AD45:AE45"/>
    <mergeCell ref="D47:N47"/>
    <mergeCell ref="O47:AA47"/>
    <mergeCell ref="AB47:AC47"/>
    <mergeCell ref="AD47:AE47"/>
    <mergeCell ref="AF47:AH47"/>
    <mergeCell ref="AI47:AK47"/>
    <mergeCell ref="AL47:BB47"/>
    <mergeCell ref="AF45:AH45"/>
    <mergeCell ref="AI45:AK45"/>
  </mergeCells>
  <phoneticPr fontId="1"/>
  <printOptions horizontalCentered="1"/>
  <pageMargins left="0.23622047244094491" right="0.23622047244094491" top="0.39370078740157483" bottom="0" header="0.31496062992125984" footer="0.31496062992125984"/>
  <pageSetup paperSize="9" orientation="portrait" r:id="rId2"/>
  <ignoredErrors>
    <ignoredError sqref="A48:BB57 A7:G7 I7:AG7 A8:G8 I8:AG8 A9:G9 I9:AG9 A10:G10 I10:K10 M10:BB10 AI7:BB7 AI8:BB8 AI9:BB9 A11:BB39 A41:BB4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B311E-F90A-48C9-9275-95FD49F17366}">
  <sheetPr>
    <tabColor theme="3" tint="-0.249977111117893"/>
    <pageSetUpPr autoPageBreaks="0" fitToPage="1"/>
  </sheetPr>
  <dimension ref="A1:Z54"/>
  <sheetViews>
    <sheetView view="pageBreakPreview" topLeftCell="E1" zoomScaleNormal="85" zoomScaleSheetLayoutView="100" workbookViewId="0">
      <selection activeCell="S10" sqref="R10:S11"/>
    </sheetView>
  </sheetViews>
  <sheetFormatPr defaultColWidth="9" defaultRowHeight="15" x14ac:dyDescent="0.15"/>
  <cols>
    <col min="1" max="2" width="5.625" style="51" bestFit="1" customWidth="1"/>
    <col min="3" max="3" width="5.625" style="56" bestFit="1" customWidth="1"/>
    <col min="4" max="4" width="8.25" style="56" bestFit="1" customWidth="1"/>
    <col min="5" max="5" width="5.625" style="56" bestFit="1" customWidth="1"/>
    <col min="6" max="6" width="9.25" style="56" bestFit="1" customWidth="1"/>
    <col min="7" max="7" width="5.625" style="56" bestFit="1" customWidth="1"/>
    <col min="8" max="8" width="6.125" style="56" bestFit="1" customWidth="1"/>
    <col min="9" max="9" width="5.625" style="56" bestFit="1" customWidth="1"/>
    <col min="10" max="10" width="5.625" style="55" customWidth="1"/>
    <col min="11" max="11" width="15.375" style="56" bestFit="1" customWidth="1"/>
    <col min="12" max="13" width="5.5" style="56" bestFit="1" customWidth="1"/>
    <col min="14" max="14" width="6.625" style="56" bestFit="1" customWidth="1"/>
    <col min="15" max="18" width="5.5" style="56" bestFit="1" customWidth="1"/>
    <col min="19" max="19" width="9.25" style="56" bestFit="1" customWidth="1"/>
    <col min="20" max="20" width="5.5" style="56" bestFit="1" customWidth="1"/>
    <col min="21" max="24" width="9.25" style="56" bestFit="1" customWidth="1"/>
    <col min="25" max="25" width="5.5" style="56" bestFit="1" customWidth="1"/>
    <col min="26" max="26" width="25" style="56" customWidth="1"/>
    <col min="27" max="47" width="1.875" style="56" customWidth="1"/>
    <col min="48" max="16384" width="9" style="56"/>
  </cols>
  <sheetData>
    <row r="1" spans="1:26" ht="18.75" customHeight="1" x14ac:dyDescent="0.15">
      <c r="C1" s="52"/>
      <c r="D1" s="53" t="s">
        <v>136</v>
      </c>
      <c r="E1" s="54" t="s">
        <v>68</v>
      </c>
      <c r="F1" s="54" t="s">
        <v>137</v>
      </c>
      <c r="G1" s="54" t="s">
        <v>69</v>
      </c>
      <c r="H1" s="53" t="s">
        <v>51</v>
      </c>
      <c r="I1" s="54" t="s">
        <v>0</v>
      </c>
      <c r="L1" s="57" t="s">
        <v>32</v>
      </c>
      <c r="M1" s="57" t="s">
        <v>32</v>
      </c>
      <c r="N1" s="57" t="s">
        <v>133</v>
      </c>
      <c r="O1" s="57" t="s">
        <v>133</v>
      </c>
      <c r="P1" s="57" t="s">
        <v>133</v>
      </c>
      <c r="Q1" s="57" t="s">
        <v>133</v>
      </c>
      <c r="R1" s="57"/>
    </row>
    <row r="2" spans="1:26" ht="18.75" customHeight="1" x14ac:dyDescent="0.15">
      <c r="A2" s="58" t="s">
        <v>132</v>
      </c>
      <c r="B2" s="58" t="str">
        <f>入力用シート!K4&amp;""</f>
        <v/>
      </c>
      <c r="C2" s="58">
        <v>1</v>
      </c>
      <c r="D2" s="58" t="str">
        <f>IF(E2="","",$K$3)</f>
        <v/>
      </c>
      <c r="E2" s="59" t="str">
        <f>入力用シート!F4&amp;""</f>
        <v/>
      </c>
      <c r="F2" s="58" t="str">
        <f>入力用シート!G4&amp;""</f>
        <v/>
      </c>
      <c r="G2" s="58" t="str">
        <f>入力用シート!H4&amp;""</f>
        <v/>
      </c>
      <c r="H2" s="60" t="str">
        <f>入力用シート!I4&amp;入力用シート!J4&amp;""</f>
        <v/>
      </c>
      <c r="I2" s="58" t="str">
        <f>入力用シート!L4&amp;""</f>
        <v/>
      </c>
      <c r="L2" s="57" t="s">
        <v>60</v>
      </c>
      <c r="M2" s="57" t="s">
        <v>61</v>
      </c>
      <c r="N2" s="61" t="s">
        <v>46</v>
      </c>
      <c r="O2" s="57" t="s">
        <v>43</v>
      </c>
      <c r="P2" s="57" t="s">
        <v>44</v>
      </c>
      <c r="Q2" s="57" t="s">
        <v>45</v>
      </c>
      <c r="R2" s="57" t="s">
        <v>138</v>
      </c>
      <c r="S2" s="67" t="s">
        <v>141</v>
      </c>
      <c r="T2" s="65" t="s">
        <v>36</v>
      </c>
      <c r="U2" s="57" t="s">
        <v>88</v>
      </c>
      <c r="V2" s="57" t="s">
        <v>89</v>
      </c>
      <c r="W2" s="57" t="s">
        <v>90</v>
      </c>
      <c r="X2" s="57" t="s">
        <v>140</v>
      </c>
      <c r="Y2" s="65" t="s">
        <v>139</v>
      </c>
      <c r="Z2" s="56" t="s">
        <v>142</v>
      </c>
    </row>
    <row r="3" spans="1:26" ht="18.75" customHeight="1" x14ac:dyDescent="0.15">
      <c r="A3" s="58" t="s">
        <v>132</v>
      </c>
      <c r="B3" s="58" t="str">
        <f>入力用シート!K5&amp;""</f>
        <v/>
      </c>
      <c r="C3" s="58">
        <v>2</v>
      </c>
      <c r="D3" s="58" t="str">
        <f t="shared" ref="D3:D37" si="0">IF(E3="","",$K$3)</f>
        <v/>
      </c>
      <c r="E3" s="59" t="str">
        <f>入力用シート!F5&amp;""</f>
        <v/>
      </c>
      <c r="F3" s="58" t="str">
        <f>入力用シート!G5&amp;""</f>
        <v/>
      </c>
      <c r="G3" s="58" t="str">
        <f>入力用シート!H5&amp;""</f>
        <v/>
      </c>
      <c r="H3" s="60" t="str">
        <f>入力用シート!I5&amp;入力用シート!J5&amp;""</f>
        <v/>
      </c>
      <c r="I3" s="58" t="str">
        <f>入力用シート!L5&amp;""</f>
        <v/>
      </c>
      <c r="K3" s="59" t="str">
        <f>入力用シート!$C$4&amp;""</f>
        <v/>
      </c>
      <c r="L3" s="62">
        <f>COUNTIFS($A:$A,L$1,$B:$B,L$2,$D:$D,$K$3)</f>
        <v>0</v>
      </c>
      <c r="M3" s="62">
        <f>COUNTIFS($A:$A,M$1,$B:$B,M$2,$D:$D,$K$3)</f>
        <v>0</v>
      </c>
      <c r="N3" s="62">
        <f>ROUNDUP(O3/3,0)</f>
        <v>2</v>
      </c>
      <c r="O3" s="62">
        <f>COUNTIFS($A:$A,O$1,$B:$B,O$2,$D:$D,$K$3)</f>
        <v>6</v>
      </c>
      <c r="P3" s="62">
        <f>COUNTIFS($A:$A,P$1,$B:$B,P$2,$D:$D,$K$3)</f>
        <v>15</v>
      </c>
      <c r="Q3" s="62">
        <f>COUNTIFS($A:$A,Q$1,$B:$B,Q$2,$D:$D,$K$3)</f>
        <v>10</v>
      </c>
      <c r="R3" s="62">
        <f>SUM(L3:Q3)-N3</f>
        <v>31</v>
      </c>
      <c r="S3" s="59" t="str">
        <f>入力用シート!$C9&amp;""</f>
        <v/>
      </c>
      <c r="T3" s="62"/>
      <c r="U3" s="66" t="str">
        <f>IF(COUNTIF(入力用シート!$C13,U$2)=1,"〇","")</f>
        <v/>
      </c>
      <c r="V3" s="66" t="str">
        <f>IF(COUNTIF(入力用シート!$C13,V$2)=1,"〇","")</f>
        <v/>
      </c>
      <c r="W3" s="66" t="str">
        <f>IF(COUNTIF(入力用シート!$C13,W$2)=1,"〇","")</f>
        <v/>
      </c>
      <c r="X3" s="66" t="str">
        <f>IF(COUNTIF(入力用シート!$C13,X$2)=1,"〇","")</f>
        <v/>
      </c>
      <c r="Y3" s="66"/>
      <c r="Z3" s="59" t="str">
        <f>入力用シート!$C$3&amp;""</f>
        <v/>
      </c>
    </row>
    <row r="4" spans="1:26" ht="18.75" customHeight="1" x14ac:dyDescent="0.15">
      <c r="A4" s="58" t="s">
        <v>132</v>
      </c>
      <c r="B4" s="58" t="str">
        <f>入力用シート!K6&amp;""</f>
        <v/>
      </c>
      <c r="C4" s="58">
        <v>3</v>
      </c>
      <c r="D4" s="58" t="str">
        <f t="shared" si="0"/>
        <v/>
      </c>
      <c r="E4" s="59" t="str">
        <f>入力用シート!F6&amp;""</f>
        <v/>
      </c>
      <c r="F4" s="58" t="str">
        <f>入力用シート!G6&amp;""</f>
        <v/>
      </c>
      <c r="G4" s="58" t="str">
        <f>入力用シート!H6&amp;""</f>
        <v/>
      </c>
      <c r="H4" s="60" t="str">
        <f>入力用シート!I6&amp;入力用シート!J6&amp;""</f>
        <v/>
      </c>
      <c r="I4" s="58" t="str">
        <f>入力用シート!L6&amp;""</f>
        <v/>
      </c>
      <c r="S4" s="59" t="str">
        <f>入力用シート!$C10&amp;""</f>
        <v/>
      </c>
      <c r="T4" s="62"/>
      <c r="U4" s="66" t="str">
        <f>IF(COUNTIF(入力用シート!$C14,U$2)=1,"〇","")</f>
        <v/>
      </c>
      <c r="V4" s="66" t="str">
        <f>IF(COUNTIF(入力用シート!$C14,V$2)=1,"〇","")</f>
        <v/>
      </c>
      <c r="W4" s="66" t="str">
        <f>IF(COUNTIF(入力用シート!$C14,W$2)=1,"〇","")</f>
        <v/>
      </c>
      <c r="X4" s="66" t="str">
        <f>IF(COUNTIF(入力用シート!$C14,X$2)=1,"〇","")</f>
        <v/>
      </c>
      <c r="Y4" s="62"/>
    </row>
    <row r="5" spans="1:26" ht="18.75" customHeight="1" x14ac:dyDescent="0.15">
      <c r="A5" s="58" t="s">
        <v>132</v>
      </c>
      <c r="B5" s="58" t="str">
        <f>入力用シート!K7&amp;""</f>
        <v/>
      </c>
      <c r="C5" s="58">
        <v>4</v>
      </c>
      <c r="D5" s="58" t="str">
        <f t="shared" si="0"/>
        <v/>
      </c>
      <c r="E5" s="59" t="str">
        <f>入力用シート!F7&amp;""</f>
        <v/>
      </c>
      <c r="F5" s="58" t="str">
        <f>入力用シート!G7&amp;""</f>
        <v/>
      </c>
      <c r="G5" s="58" t="str">
        <f>入力用シート!H7&amp;""</f>
        <v/>
      </c>
      <c r="H5" s="60" t="str">
        <f>入力用シート!I7&amp;入力用シート!J7&amp;""</f>
        <v/>
      </c>
      <c r="I5" s="58" t="str">
        <f>入力用シート!L7&amp;""</f>
        <v/>
      </c>
      <c r="S5"/>
      <c r="T5"/>
      <c r="U5"/>
      <c r="V5"/>
      <c r="W5"/>
      <c r="X5"/>
      <c r="Y5"/>
    </row>
    <row r="6" spans="1:26" ht="18" customHeight="1" x14ac:dyDescent="0.15">
      <c r="A6" s="58" t="s">
        <v>132</v>
      </c>
      <c r="B6" s="58" t="str">
        <f>入力用シート!K8&amp;""</f>
        <v/>
      </c>
      <c r="C6" s="58">
        <v>5</v>
      </c>
      <c r="D6" s="58" t="str">
        <f t="shared" si="0"/>
        <v/>
      </c>
      <c r="E6" s="59" t="str">
        <f>入力用シート!F8&amp;""</f>
        <v/>
      </c>
      <c r="F6" s="58" t="str">
        <f>入力用シート!G8&amp;""</f>
        <v/>
      </c>
      <c r="G6" s="58" t="str">
        <f>入力用シート!H8&amp;""</f>
        <v/>
      </c>
      <c r="H6" s="60" t="str">
        <f>入力用シート!I8&amp;入力用シート!J8&amp;""</f>
        <v/>
      </c>
      <c r="I6" s="58" t="str">
        <f>入力用シート!L8&amp;""</f>
        <v/>
      </c>
      <c r="S6"/>
      <c r="T6"/>
      <c r="U6"/>
      <c r="V6"/>
      <c r="W6"/>
      <c r="X6"/>
      <c r="Y6"/>
    </row>
    <row r="7" spans="1:26" ht="18.75" customHeight="1" x14ac:dyDescent="0.15">
      <c r="A7" s="54" t="s">
        <v>133</v>
      </c>
      <c r="B7" s="63" t="s">
        <v>135</v>
      </c>
      <c r="C7" s="64" t="s">
        <v>4</v>
      </c>
      <c r="D7" s="58" t="str">
        <f t="shared" si="0"/>
        <v/>
      </c>
      <c r="E7" s="59" t="str">
        <f>入力用シート!F15&amp;""</f>
        <v/>
      </c>
      <c r="F7" s="58" t="str">
        <f>入力用シート!G15&amp;""</f>
        <v/>
      </c>
      <c r="G7" s="58" t="str">
        <f>入力用シート!H15&amp;""</f>
        <v/>
      </c>
      <c r="H7" s="60" t="str">
        <f>入力用シート!I15&amp;""</f>
        <v/>
      </c>
      <c r="I7" s="58" t="str">
        <f>入力用シート!L9&amp;""</f>
        <v/>
      </c>
    </row>
    <row r="8" spans="1:26" ht="18.75" customHeight="1" x14ac:dyDescent="0.15">
      <c r="A8" s="54" t="s">
        <v>133</v>
      </c>
      <c r="B8" s="63" t="s">
        <v>135</v>
      </c>
      <c r="C8" s="64" t="s">
        <v>5</v>
      </c>
      <c r="D8" s="58" t="str">
        <f t="shared" si="0"/>
        <v/>
      </c>
      <c r="E8" s="59" t="str">
        <f>入力用シート!F16&amp;""</f>
        <v/>
      </c>
      <c r="F8" s="58" t="str">
        <f>入力用シート!G16&amp;""</f>
        <v/>
      </c>
      <c r="G8" s="58" t="str">
        <f>入力用シート!H16&amp;""</f>
        <v/>
      </c>
      <c r="H8" s="60" t="str">
        <f>入力用シート!I16&amp;""</f>
        <v/>
      </c>
      <c r="I8" s="58" t="str">
        <f>入力用シート!L10&amp;""</f>
        <v/>
      </c>
    </row>
    <row r="9" spans="1:26" ht="18.75" customHeight="1" x14ac:dyDescent="0.15">
      <c r="A9" s="54" t="s">
        <v>133</v>
      </c>
      <c r="B9" s="63" t="s">
        <v>135</v>
      </c>
      <c r="C9" s="64" t="s">
        <v>6</v>
      </c>
      <c r="D9" s="58" t="str">
        <f t="shared" si="0"/>
        <v/>
      </c>
      <c r="E9" s="59" t="str">
        <f>入力用シート!F17&amp;""</f>
        <v/>
      </c>
      <c r="F9" s="58" t="str">
        <f>入力用シート!G17&amp;""</f>
        <v/>
      </c>
      <c r="G9" s="58" t="str">
        <f>入力用シート!H17&amp;""</f>
        <v/>
      </c>
      <c r="H9" s="60" t="str">
        <f>入力用シート!I17&amp;""</f>
        <v/>
      </c>
      <c r="I9" s="58" t="str">
        <f>入力用シート!L11&amp;""</f>
        <v/>
      </c>
    </row>
    <row r="10" spans="1:26" ht="18.75" customHeight="1" x14ac:dyDescent="0.15">
      <c r="A10" s="54" t="s">
        <v>133</v>
      </c>
      <c r="B10" s="63" t="s">
        <v>135</v>
      </c>
      <c r="C10" s="64" t="s">
        <v>4</v>
      </c>
      <c r="D10" s="58" t="str">
        <f t="shared" si="0"/>
        <v/>
      </c>
      <c r="E10" s="59" t="str">
        <f>入力用シート!F18&amp;""</f>
        <v/>
      </c>
      <c r="F10" s="58" t="str">
        <f>入力用シート!G18&amp;""</f>
        <v/>
      </c>
      <c r="G10" s="58" t="str">
        <f>入力用シート!H18&amp;""</f>
        <v/>
      </c>
      <c r="H10" s="60" t="str">
        <f>入力用シート!I18&amp;""</f>
        <v/>
      </c>
      <c r="I10" s="58" t="str">
        <f>入力用シート!L12&amp;""</f>
        <v/>
      </c>
    </row>
    <row r="11" spans="1:26" ht="18.75" customHeight="1" x14ac:dyDescent="0.15">
      <c r="A11" s="54" t="s">
        <v>133</v>
      </c>
      <c r="B11" s="63" t="s">
        <v>135</v>
      </c>
      <c r="C11" s="64" t="s">
        <v>5</v>
      </c>
      <c r="D11" s="58" t="str">
        <f t="shared" si="0"/>
        <v/>
      </c>
      <c r="E11" s="59" t="str">
        <f>入力用シート!F19&amp;""</f>
        <v/>
      </c>
      <c r="F11" s="58" t="str">
        <f>入力用シート!G19&amp;""</f>
        <v/>
      </c>
      <c r="G11" s="58" t="str">
        <f>入力用シート!H19&amp;""</f>
        <v/>
      </c>
      <c r="H11" s="60" t="str">
        <f>入力用シート!I19&amp;""</f>
        <v/>
      </c>
      <c r="I11" s="58" t="str">
        <f>入力用シート!L13&amp;""</f>
        <v/>
      </c>
    </row>
    <row r="12" spans="1:26" ht="18.75" customHeight="1" x14ac:dyDescent="0.15">
      <c r="A12" s="54" t="s">
        <v>133</v>
      </c>
      <c r="B12" s="63" t="s">
        <v>135</v>
      </c>
      <c r="C12" s="64" t="s">
        <v>6</v>
      </c>
      <c r="D12" s="58" t="str">
        <f t="shared" si="0"/>
        <v/>
      </c>
      <c r="E12" s="59" t="str">
        <f>入力用シート!F20&amp;""</f>
        <v/>
      </c>
      <c r="F12" s="58" t="str">
        <f>入力用シート!G20&amp;""</f>
        <v/>
      </c>
      <c r="G12" s="58" t="str">
        <f>入力用シート!H20&amp;""</f>
        <v/>
      </c>
      <c r="H12" s="60" t="str">
        <f>入力用シート!I20&amp;""</f>
        <v/>
      </c>
      <c r="I12" s="58" t="str">
        <f>入力用シート!L14&amp;""</f>
        <v/>
      </c>
    </row>
    <row r="13" spans="1:26" ht="18.75" customHeight="1" x14ac:dyDescent="0.15">
      <c r="A13" s="54" t="s">
        <v>133</v>
      </c>
      <c r="B13" s="63" t="s">
        <v>134</v>
      </c>
      <c r="C13" s="64">
        <v>1</v>
      </c>
      <c r="D13" s="58" t="str">
        <f t="shared" si="0"/>
        <v/>
      </c>
      <c r="E13" s="59" t="str">
        <f>入力用シート!F25&amp;""</f>
        <v/>
      </c>
      <c r="F13" s="58" t="str">
        <f>入力用シート!G25&amp;""</f>
        <v/>
      </c>
      <c r="G13" s="58" t="str">
        <f>入力用シート!H25&amp;""</f>
        <v/>
      </c>
      <c r="H13" s="60" t="str">
        <f>入力用シート!I25&amp;入力用シート!J25&amp;""</f>
        <v/>
      </c>
      <c r="I13" s="58" t="str">
        <f>入力用シート!L15&amp;""</f>
        <v/>
      </c>
    </row>
    <row r="14" spans="1:26" ht="18.75" customHeight="1" x14ac:dyDescent="0.15">
      <c r="A14" s="54" t="s">
        <v>133</v>
      </c>
      <c r="B14" s="63" t="s">
        <v>134</v>
      </c>
      <c r="C14" s="64">
        <v>2</v>
      </c>
      <c r="D14" s="58" t="str">
        <f t="shared" si="0"/>
        <v/>
      </c>
      <c r="E14" s="59" t="str">
        <f>入力用シート!F26&amp;""</f>
        <v/>
      </c>
      <c r="F14" s="58" t="str">
        <f>入力用シート!G26&amp;""</f>
        <v/>
      </c>
      <c r="G14" s="58" t="str">
        <f>入力用シート!H26&amp;""</f>
        <v/>
      </c>
      <c r="H14" s="60" t="str">
        <f>入力用シート!I26&amp;入力用シート!J26&amp;""</f>
        <v/>
      </c>
      <c r="I14" s="58" t="str">
        <f>入力用シート!L16&amp;""</f>
        <v/>
      </c>
    </row>
    <row r="15" spans="1:26" ht="18.75" customHeight="1" x14ac:dyDescent="0.15">
      <c r="A15" s="54" t="s">
        <v>133</v>
      </c>
      <c r="B15" s="63" t="s">
        <v>134</v>
      </c>
      <c r="C15" s="64">
        <v>3</v>
      </c>
      <c r="D15" s="58" t="str">
        <f t="shared" si="0"/>
        <v/>
      </c>
      <c r="E15" s="59" t="str">
        <f>入力用シート!F27&amp;""</f>
        <v/>
      </c>
      <c r="F15" s="58" t="str">
        <f>入力用シート!G27&amp;""</f>
        <v/>
      </c>
      <c r="G15" s="58" t="str">
        <f>入力用シート!H27&amp;""</f>
        <v/>
      </c>
      <c r="H15" s="60" t="str">
        <f>入力用シート!I27&amp;入力用シート!J27&amp;""</f>
        <v/>
      </c>
      <c r="I15" s="58" t="str">
        <f>入力用シート!L17&amp;""</f>
        <v/>
      </c>
    </row>
    <row r="16" spans="1:26" ht="18.75" customHeight="1" x14ac:dyDescent="0.15">
      <c r="A16" s="54" t="s">
        <v>133</v>
      </c>
      <c r="B16" s="63" t="s">
        <v>134</v>
      </c>
      <c r="C16" s="64">
        <v>4</v>
      </c>
      <c r="D16" s="58" t="str">
        <f t="shared" si="0"/>
        <v/>
      </c>
      <c r="E16" s="59" t="str">
        <f>入力用シート!F28&amp;""</f>
        <v/>
      </c>
      <c r="F16" s="58" t="str">
        <f>入力用シート!G28&amp;""</f>
        <v/>
      </c>
      <c r="G16" s="58" t="str">
        <f>入力用シート!H28&amp;""</f>
        <v/>
      </c>
      <c r="H16" s="60" t="str">
        <f>入力用シート!I28&amp;入力用シート!J28&amp;""</f>
        <v/>
      </c>
      <c r="I16" s="58" t="str">
        <f>入力用シート!L18&amp;""</f>
        <v/>
      </c>
    </row>
    <row r="17" spans="1:9" ht="18.75" customHeight="1" x14ac:dyDescent="0.15">
      <c r="A17" s="54" t="s">
        <v>133</v>
      </c>
      <c r="B17" s="63" t="s">
        <v>134</v>
      </c>
      <c r="C17" s="64">
        <v>5</v>
      </c>
      <c r="D17" s="58" t="str">
        <f t="shared" si="0"/>
        <v/>
      </c>
      <c r="E17" s="59" t="str">
        <f>入力用シート!F29&amp;""</f>
        <v/>
      </c>
      <c r="F17" s="58" t="str">
        <f>入力用シート!G29&amp;""</f>
        <v/>
      </c>
      <c r="G17" s="58" t="str">
        <f>入力用シート!H29&amp;""</f>
        <v/>
      </c>
      <c r="H17" s="60" t="str">
        <f>入力用シート!I29&amp;入力用シート!J29&amp;""</f>
        <v/>
      </c>
      <c r="I17" s="58" t="str">
        <f>入力用シート!L19&amp;""</f>
        <v/>
      </c>
    </row>
    <row r="18" spans="1:9" ht="18.75" customHeight="1" x14ac:dyDescent="0.15">
      <c r="A18" s="54" t="s">
        <v>133</v>
      </c>
      <c r="B18" s="63" t="s">
        <v>134</v>
      </c>
      <c r="C18" s="64">
        <v>6</v>
      </c>
      <c r="D18" s="58" t="str">
        <f t="shared" si="0"/>
        <v/>
      </c>
      <c r="E18" s="59" t="str">
        <f>入力用シート!F30&amp;""</f>
        <v/>
      </c>
      <c r="F18" s="58" t="str">
        <f>入力用シート!G30&amp;""</f>
        <v/>
      </c>
      <c r="G18" s="58" t="str">
        <f>入力用シート!H30&amp;""</f>
        <v/>
      </c>
      <c r="H18" s="60" t="str">
        <f>入力用シート!I30&amp;入力用シート!J30&amp;""</f>
        <v/>
      </c>
      <c r="I18" s="58" t="str">
        <f>入力用シート!L20&amp;""</f>
        <v/>
      </c>
    </row>
    <row r="19" spans="1:9" ht="18.75" customHeight="1" x14ac:dyDescent="0.15">
      <c r="A19" s="54" t="s">
        <v>133</v>
      </c>
      <c r="B19" s="63" t="s">
        <v>134</v>
      </c>
      <c r="C19" s="64">
        <v>7</v>
      </c>
      <c r="D19" s="58" t="str">
        <f t="shared" si="0"/>
        <v/>
      </c>
      <c r="E19" s="59" t="str">
        <f>入力用シート!F31&amp;""</f>
        <v/>
      </c>
      <c r="F19" s="58" t="str">
        <f>入力用シート!G31&amp;""</f>
        <v/>
      </c>
      <c r="G19" s="58" t="str">
        <f>入力用シート!H31&amp;""</f>
        <v/>
      </c>
      <c r="H19" s="60" t="str">
        <f>入力用シート!I31&amp;入力用シート!J31&amp;""</f>
        <v/>
      </c>
      <c r="I19" s="58" t="str">
        <f>入力用シート!L21&amp;""</f>
        <v/>
      </c>
    </row>
    <row r="20" spans="1:9" ht="18.75" customHeight="1" x14ac:dyDescent="0.15">
      <c r="A20" s="54" t="s">
        <v>133</v>
      </c>
      <c r="B20" s="63" t="s">
        <v>134</v>
      </c>
      <c r="C20" s="64">
        <v>8</v>
      </c>
      <c r="D20" s="58" t="str">
        <f t="shared" si="0"/>
        <v/>
      </c>
      <c r="E20" s="59" t="str">
        <f>入力用シート!F32&amp;""</f>
        <v/>
      </c>
      <c r="F20" s="58" t="str">
        <f>入力用シート!G32&amp;""</f>
        <v/>
      </c>
      <c r="G20" s="58" t="str">
        <f>入力用シート!H32&amp;""</f>
        <v/>
      </c>
      <c r="H20" s="60" t="str">
        <f>入力用シート!I32&amp;入力用シート!J32&amp;""</f>
        <v/>
      </c>
      <c r="I20" s="58" t="str">
        <f>入力用シート!L22&amp;""</f>
        <v/>
      </c>
    </row>
    <row r="21" spans="1:9" ht="18.75" customHeight="1" x14ac:dyDescent="0.15">
      <c r="A21" s="54" t="s">
        <v>133</v>
      </c>
      <c r="B21" s="63" t="s">
        <v>134</v>
      </c>
      <c r="C21" s="64">
        <v>9</v>
      </c>
      <c r="D21" s="58" t="str">
        <f t="shared" si="0"/>
        <v/>
      </c>
      <c r="E21" s="59" t="str">
        <f>入力用シート!F33&amp;""</f>
        <v/>
      </c>
      <c r="F21" s="58" t="str">
        <f>入力用シート!G33&amp;""</f>
        <v/>
      </c>
      <c r="G21" s="58" t="str">
        <f>入力用シート!H33&amp;""</f>
        <v/>
      </c>
      <c r="H21" s="60" t="str">
        <f>入力用シート!I33&amp;入力用シート!J33&amp;""</f>
        <v/>
      </c>
      <c r="I21" s="58" t="str">
        <f>入力用シート!L23&amp;""</f>
        <v/>
      </c>
    </row>
    <row r="22" spans="1:9" ht="18.75" customHeight="1" x14ac:dyDescent="0.15">
      <c r="A22" s="54" t="s">
        <v>133</v>
      </c>
      <c r="B22" s="63" t="s">
        <v>134</v>
      </c>
      <c r="C22" s="64">
        <v>10</v>
      </c>
      <c r="D22" s="58" t="str">
        <f t="shared" si="0"/>
        <v/>
      </c>
      <c r="E22" s="59" t="str">
        <f>入力用シート!F34&amp;""</f>
        <v/>
      </c>
      <c r="F22" s="58" t="str">
        <f>入力用シート!G34&amp;""</f>
        <v/>
      </c>
      <c r="G22" s="58" t="str">
        <f>入力用シート!H34&amp;""</f>
        <v/>
      </c>
      <c r="H22" s="60" t="str">
        <f>入力用シート!I34&amp;入力用シート!J34&amp;""</f>
        <v/>
      </c>
      <c r="I22" s="58" t="str">
        <f>入力用シート!L24&amp;""</f>
        <v/>
      </c>
    </row>
    <row r="23" spans="1:9" ht="18.75" customHeight="1" x14ac:dyDescent="0.15">
      <c r="A23" s="54" t="s">
        <v>133</v>
      </c>
      <c r="B23" s="63" t="s">
        <v>134</v>
      </c>
      <c r="C23" s="64">
        <v>11</v>
      </c>
      <c r="D23" s="58" t="str">
        <f t="shared" si="0"/>
        <v/>
      </c>
      <c r="E23" s="59" t="str">
        <f>入力用シート!F35&amp;""</f>
        <v/>
      </c>
      <c r="F23" s="58" t="str">
        <f>入力用シート!G35&amp;""</f>
        <v/>
      </c>
      <c r="G23" s="58" t="str">
        <f>入力用シート!H35&amp;""</f>
        <v/>
      </c>
      <c r="H23" s="60" t="str">
        <f>入力用シート!I35&amp;入力用シート!J35&amp;""</f>
        <v/>
      </c>
      <c r="I23" s="58" t="str">
        <f>入力用シート!L25&amp;""</f>
        <v/>
      </c>
    </row>
    <row r="24" spans="1:9" ht="18.75" customHeight="1" x14ac:dyDescent="0.15">
      <c r="A24" s="54" t="s">
        <v>133</v>
      </c>
      <c r="B24" s="63" t="s">
        <v>134</v>
      </c>
      <c r="C24" s="64">
        <v>12</v>
      </c>
      <c r="D24" s="58" t="str">
        <f t="shared" si="0"/>
        <v/>
      </c>
      <c r="E24" s="59" t="str">
        <f>入力用シート!F36&amp;""</f>
        <v/>
      </c>
      <c r="F24" s="58" t="str">
        <f>入力用シート!G36&amp;""</f>
        <v/>
      </c>
      <c r="G24" s="58" t="str">
        <f>入力用シート!H36&amp;""</f>
        <v/>
      </c>
      <c r="H24" s="60" t="str">
        <f>入力用シート!I36&amp;入力用シート!J36&amp;""</f>
        <v/>
      </c>
      <c r="I24" s="58" t="str">
        <f>入力用シート!L26&amp;""</f>
        <v/>
      </c>
    </row>
    <row r="25" spans="1:9" ht="18.75" customHeight="1" x14ac:dyDescent="0.15">
      <c r="A25" s="54" t="s">
        <v>133</v>
      </c>
      <c r="B25" s="63" t="s">
        <v>134</v>
      </c>
      <c r="C25" s="64">
        <v>13</v>
      </c>
      <c r="D25" s="58" t="str">
        <f t="shared" si="0"/>
        <v/>
      </c>
      <c r="E25" s="59" t="str">
        <f>入力用シート!F37&amp;""</f>
        <v/>
      </c>
      <c r="F25" s="58" t="str">
        <f>入力用シート!G37&amp;""</f>
        <v/>
      </c>
      <c r="G25" s="58" t="str">
        <f>入力用シート!H37&amp;""</f>
        <v/>
      </c>
      <c r="H25" s="60" t="str">
        <f>入力用シート!I37&amp;入力用シート!J37&amp;""</f>
        <v/>
      </c>
      <c r="I25" s="58" t="str">
        <f>入力用シート!L27&amp;""</f>
        <v/>
      </c>
    </row>
    <row r="26" spans="1:9" ht="18.75" customHeight="1" x14ac:dyDescent="0.15">
      <c r="A26" s="54" t="s">
        <v>133</v>
      </c>
      <c r="B26" s="63" t="s">
        <v>134</v>
      </c>
      <c r="C26" s="64">
        <v>14</v>
      </c>
      <c r="D26" s="58" t="str">
        <f t="shared" si="0"/>
        <v/>
      </c>
      <c r="E26" s="59" t="str">
        <f>入力用シート!F38&amp;""</f>
        <v/>
      </c>
      <c r="F26" s="58" t="str">
        <f>入力用シート!G38&amp;""</f>
        <v/>
      </c>
      <c r="G26" s="58" t="str">
        <f>入力用シート!H38&amp;""</f>
        <v/>
      </c>
      <c r="H26" s="60" t="str">
        <f>入力用シート!I38&amp;入力用シート!J38&amp;""</f>
        <v/>
      </c>
      <c r="I26" s="58" t="str">
        <f>入力用シート!L28&amp;""</f>
        <v/>
      </c>
    </row>
    <row r="27" spans="1:9" ht="18.75" customHeight="1" x14ac:dyDescent="0.15">
      <c r="A27" s="54" t="s">
        <v>133</v>
      </c>
      <c r="B27" s="63" t="s">
        <v>134</v>
      </c>
      <c r="C27" s="64">
        <v>15</v>
      </c>
      <c r="D27" s="58" t="str">
        <f t="shared" si="0"/>
        <v/>
      </c>
      <c r="E27" s="59" t="str">
        <f>入力用シート!F39&amp;""</f>
        <v/>
      </c>
      <c r="F27" s="58" t="str">
        <f>入力用シート!G39&amp;""</f>
        <v/>
      </c>
      <c r="G27" s="58" t="str">
        <f>入力用シート!H39&amp;""</f>
        <v/>
      </c>
      <c r="H27" s="60" t="str">
        <f>入力用シート!I39&amp;入力用シート!J39&amp;""</f>
        <v/>
      </c>
      <c r="I27" s="58" t="str">
        <f>入力用シート!L29&amp;""</f>
        <v/>
      </c>
    </row>
    <row r="28" spans="1:9" ht="18.75" customHeight="1" x14ac:dyDescent="0.15">
      <c r="A28" s="54" t="s">
        <v>133</v>
      </c>
      <c r="B28" s="64" t="s">
        <v>45</v>
      </c>
      <c r="C28" s="64">
        <v>1</v>
      </c>
      <c r="D28" s="58" t="str">
        <f t="shared" si="0"/>
        <v/>
      </c>
      <c r="E28" s="59" t="str">
        <f>入力用シート!F44&amp;""</f>
        <v/>
      </c>
      <c r="F28" s="58" t="str">
        <f>入力用シート!G44&amp;""</f>
        <v/>
      </c>
      <c r="G28" s="58" t="str">
        <f>入力用シート!H44&amp;""</f>
        <v/>
      </c>
      <c r="H28" s="60" t="str">
        <f>入力用シート!I44&amp;入力用シート!J44&amp;""</f>
        <v/>
      </c>
      <c r="I28" s="58" t="str">
        <f>入力用シート!L30&amp;""</f>
        <v/>
      </c>
    </row>
    <row r="29" spans="1:9" ht="18.75" customHeight="1" x14ac:dyDescent="0.15">
      <c r="A29" s="54" t="s">
        <v>133</v>
      </c>
      <c r="B29" s="64" t="s">
        <v>45</v>
      </c>
      <c r="C29" s="64">
        <v>2</v>
      </c>
      <c r="D29" s="58" t="str">
        <f t="shared" si="0"/>
        <v/>
      </c>
      <c r="E29" s="59" t="str">
        <f>入力用シート!F45&amp;""</f>
        <v/>
      </c>
      <c r="F29" s="58" t="str">
        <f>入力用シート!G45&amp;""</f>
        <v/>
      </c>
      <c r="G29" s="58" t="str">
        <f>入力用シート!H45&amp;""</f>
        <v/>
      </c>
      <c r="H29" s="60" t="str">
        <f>入力用シート!I45&amp;入力用シート!J45&amp;""</f>
        <v/>
      </c>
      <c r="I29" s="58" t="str">
        <f>入力用シート!L31&amp;""</f>
        <v/>
      </c>
    </row>
    <row r="30" spans="1:9" ht="18.75" customHeight="1" x14ac:dyDescent="0.15">
      <c r="A30" s="54" t="s">
        <v>133</v>
      </c>
      <c r="B30" s="64" t="s">
        <v>45</v>
      </c>
      <c r="C30" s="64">
        <v>3</v>
      </c>
      <c r="D30" s="58" t="str">
        <f t="shared" si="0"/>
        <v/>
      </c>
      <c r="E30" s="59" t="str">
        <f>入力用シート!F46&amp;""</f>
        <v/>
      </c>
      <c r="F30" s="58" t="str">
        <f>入力用シート!G46&amp;""</f>
        <v/>
      </c>
      <c r="G30" s="58" t="str">
        <f>入力用シート!H46&amp;""</f>
        <v/>
      </c>
      <c r="H30" s="60" t="str">
        <f>入力用シート!I46&amp;入力用シート!J46&amp;""</f>
        <v/>
      </c>
      <c r="I30" s="58" t="str">
        <f>入力用シート!L32&amp;""</f>
        <v/>
      </c>
    </row>
    <row r="31" spans="1:9" ht="18.75" customHeight="1" x14ac:dyDescent="0.15">
      <c r="A31" s="54" t="s">
        <v>133</v>
      </c>
      <c r="B31" s="64" t="s">
        <v>45</v>
      </c>
      <c r="C31" s="64">
        <v>4</v>
      </c>
      <c r="D31" s="58" t="str">
        <f t="shared" si="0"/>
        <v/>
      </c>
      <c r="E31" s="59" t="str">
        <f>入力用シート!F47&amp;""</f>
        <v/>
      </c>
      <c r="F31" s="58" t="str">
        <f>入力用シート!G47&amp;""</f>
        <v/>
      </c>
      <c r="G31" s="58" t="str">
        <f>入力用シート!H47&amp;""</f>
        <v/>
      </c>
      <c r="H31" s="60" t="str">
        <f>入力用シート!I47&amp;入力用シート!J47&amp;""</f>
        <v/>
      </c>
      <c r="I31" s="58" t="str">
        <f>入力用シート!L33&amp;""</f>
        <v/>
      </c>
    </row>
    <row r="32" spans="1:9" ht="18.75" customHeight="1" x14ac:dyDescent="0.15">
      <c r="A32" s="54" t="s">
        <v>133</v>
      </c>
      <c r="B32" s="64" t="s">
        <v>45</v>
      </c>
      <c r="C32" s="64">
        <v>5</v>
      </c>
      <c r="D32" s="58" t="str">
        <f t="shared" si="0"/>
        <v/>
      </c>
      <c r="E32" s="59" t="str">
        <f>入力用シート!F48&amp;""</f>
        <v/>
      </c>
      <c r="F32" s="58" t="str">
        <f>入力用シート!G48&amp;""</f>
        <v/>
      </c>
      <c r="G32" s="58" t="str">
        <f>入力用シート!H48&amp;""</f>
        <v/>
      </c>
      <c r="H32" s="60" t="str">
        <f>入力用シート!I48&amp;入力用シート!J48&amp;""</f>
        <v/>
      </c>
      <c r="I32" s="58" t="str">
        <f>入力用シート!L34&amp;""</f>
        <v/>
      </c>
    </row>
    <row r="33" spans="1:9" ht="18.75" customHeight="1" x14ac:dyDescent="0.15">
      <c r="A33" s="54" t="s">
        <v>133</v>
      </c>
      <c r="B33" s="64" t="s">
        <v>45</v>
      </c>
      <c r="C33" s="64">
        <v>6</v>
      </c>
      <c r="D33" s="58" t="str">
        <f t="shared" si="0"/>
        <v/>
      </c>
      <c r="E33" s="59" t="str">
        <f>入力用シート!F49&amp;""</f>
        <v/>
      </c>
      <c r="F33" s="58" t="str">
        <f>入力用シート!G49&amp;""</f>
        <v/>
      </c>
      <c r="G33" s="58" t="str">
        <f>入力用シート!H49&amp;""</f>
        <v/>
      </c>
      <c r="H33" s="60" t="str">
        <f>入力用シート!I49&amp;入力用シート!J49&amp;""</f>
        <v/>
      </c>
      <c r="I33" s="58" t="str">
        <f>入力用シート!L35&amp;""</f>
        <v/>
      </c>
    </row>
    <row r="34" spans="1:9" ht="18.75" customHeight="1" x14ac:dyDescent="0.15">
      <c r="A34" s="54" t="s">
        <v>133</v>
      </c>
      <c r="B34" s="64" t="s">
        <v>45</v>
      </c>
      <c r="C34" s="64">
        <v>7</v>
      </c>
      <c r="D34" s="58" t="str">
        <f t="shared" si="0"/>
        <v/>
      </c>
      <c r="E34" s="59" t="str">
        <f>入力用シート!F50&amp;""</f>
        <v/>
      </c>
      <c r="F34" s="58" t="str">
        <f>入力用シート!G50&amp;""</f>
        <v/>
      </c>
      <c r="G34" s="58" t="str">
        <f>入力用シート!H50&amp;""</f>
        <v/>
      </c>
      <c r="H34" s="60" t="str">
        <f>入力用シート!I50&amp;入力用シート!J50&amp;""</f>
        <v/>
      </c>
      <c r="I34" s="58" t="str">
        <f>入力用シート!L36&amp;""</f>
        <v/>
      </c>
    </row>
    <row r="35" spans="1:9" ht="18.75" customHeight="1" x14ac:dyDescent="0.15">
      <c r="A35" s="54" t="s">
        <v>133</v>
      </c>
      <c r="B35" s="64" t="s">
        <v>45</v>
      </c>
      <c r="C35" s="64">
        <v>8</v>
      </c>
      <c r="D35" s="58" t="str">
        <f t="shared" si="0"/>
        <v/>
      </c>
      <c r="E35" s="59" t="str">
        <f>入力用シート!F51&amp;""</f>
        <v/>
      </c>
      <c r="F35" s="58" t="str">
        <f>入力用シート!G51&amp;""</f>
        <v/>
      </c>
      <c r="G35" s="58" t="str">
        <f>入力用シート!H51&amp;""</f>
        <v/>
      </c>
      <c r="H35" s="60" t="str">
        <f>入力用シート!I51&amp;入力用シート!J51&amp;""</f>
        <v/>
      </c>
      <c r="I35" s="58" t="str">
        <f>入力用シート!L37&amp;""</f>
        <v/>
      </c>
    </row>
    <row r="36" spans="1:9" ht="18.75" customHeight="1" x14ac:dyDescent="0.15">
      <c r="A36" s="54" t="s">
        <v>133</v>
      </c>
      <c r="B36" s="64" t="s">
        <v>45</v>
      </c>
      <c r="C36" s="64">
        <v>9</v>
      </c>
      <c r="D36" s="58" t="str">
        <f t="shared" si="0"/>
        <v/>
      </c>
      <c r="E36" s="59" t="str">
        <f>入力用シート!F52&amp;""</f>
        <v/>
      </c>
      <c r="F36" s="58" t="str">
        <f>入力用シート!G52&amp;""</f>
        <v/>
      </c>
      <c r="G36" s="58" t="str">
        <f>入力用シート!H52&amp;""</f>
        <v/>
      </c>
      <c r="H36" s="60" t="str">
        <f>入力用シート!I52&amp;入力用シート!J52&amp;""</f>
        <v/>
      </c>
      <c r="I36" s="58" t="str">
        <f>入力用シート!L38&amp;""</f>
        <v/>
      </c>
    </row>
    <row r="37" spans="1:9" ht="18.75" customHeight="1" x14ac:dyDescent="0.15">
      <c r="A37" s="54" t="s">
        <v>133</v>
      </c>
      <c r="B37" s="64" t="s">
        <v>45</v>
      </c>
      <c r="C37" s="64">
        <v>10</v>
      </c>
      <c r="D37" s="58" t="str">
        <f t="shared" si="0"/>
        <v/>
      </c>
      <c r="E37" s="59" t="str">
        <f>入力用シート!F53&amp;""</f>
        <v/>
      </c>
      <c r="F37" s="58" t="str">
        <f>入力用シート!G53&amp;""</f>
        <v/>
      </c>
      <c r="G37" s="58" t="str">
        <f>入力用シート!H53&amp;""</f>
        <v/>
      </c>
      <c r="H37" s="60" t="str">
        <f>入力用シート!I53&amp;入力用シート!J53&amp;""</f>
        <v/>
      </c>
      <c r="I37" s="58" t="str">
        <f>入力用シート!L39&amp;""</f>
        <v/>
      </c>
    </row>
    <row r="38" spans="1:9" ht="18.75" customHeight="1" x14ac:dyDescent="0.15"/>
    <row r="39" spans="1:9" ht="18.75" customHeight="1" x14ac:dyDescent="0.15"/>
    <row r="40" spans="1:9" ht="18.75" customHeight="1" x14ac:dyDescent="0.15"/>
    <row r="41" spans="1:9" ht="18.75" customHeight="1" x14ac:dyDescent="0.15"/>
    <row r="42" spans="1:9" ht="18.75" customHeight="1" x14ac:dyDescent="0.15"/>
    <row r="43" spans="1:9" ht="18.75" customHeight="1" x14ac:dyDescent="0.15"/>
    <row r="44" spans="1:9" ht="18.75" customHeight="1" x14ac:dyDescent="0.15"/>
    <row r="45" spans="1:9" ht="18.75" customHeight="1" x14ac:dyDescent="0.15"/>
    <row r="46" spans="1:9" ht="18.75" customHeight="1" x14ac:dyDescent="0.15"/>
    <row r="47" spans="1:9" ht="18.75" customHeight="1" x14ac:dyDescent="0.15"/>
    <row r="48" spans="1:9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</sheetData>
  <phoneticPr fontId="1"/>
  <printOptions horizontalCentered="1"/>
  <pageMargins left="0.25" right="0.25" top="0.75" bottom="0.75" header="0.3" footer="0.3"/>
  <pageSetup paperSize="9" scale="72" fitToHeight="0" orientation="landscape" r:id="rId1"/>
  <colBreaks count="2" manualBreakCount="2">
    <brk id="26" max="36" man="1"/>
    <brk id="28" max="36" man="1"/>
  </colBreaks>
  <ignoredErrors>
    <ignoredError sqref="D2:I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入力例</vt:lpstr>
      <vt:lpstr>参加申し込み状況</vt:lpstr>
      <vt:lpstr>囲碁個人</vt:lpstr>
      <vt:lpstr>将棋団体</vt:lpstr>
      <vt:lpstr>将棋男子個人</vt:lpstr>
      <vt:lpstr>将棋女子個人</vt:lpstr>
      <vt:lpstr>入力用シート</vt:lpstr>
      <vt:lpstr>印刷用</vt:lpstr>
      <vt:lpstr>吸い上げ</vt:lpstr>
      <vt:lpstr>印刷用!Print_Area</vt:lpstr>
      <vt:lpstr>吸い上げ!Print_Area</vt:lpstr>
      <vt:lpstr>入力用シート!Print_Area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北海道札幌東陵高等学校</dc:creator>
  <cp:lastModifiedBy>佐藤 峰晴+</cp:lastModifiedBy>
  <cp:lastPrinted>2024-03-26T23:40:39Z</cp:lastPrinted>
  <dcterms:created xsi:type="dcterms:W3CDTF">2013-05-30T06:53:54Z</dcterms:created>
  <dcterms:modified xsi:type="dcterms:W3CDTF">2025-03-18T07:52:33Z</dcterms:modified>
</cp:coreProperties>
</file>